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v-dc1\共有\02_企画班\001_財務・基金\21_決算関係\93　統一的な基準による地方公会計（財務書類）\R06決算\02_一般向け公表\HP掲載\"/>
    </mc:Choice>
  </mc:AlternateContent>
  <xr:revisionPtr revIDLastSave="0" documentId="13_ncr:1_{87915849-E278-475C-AFC2-04E16893AB37}" xr6:coauthVersionLast="47" xr6:coauthVersionMax="47" xr10:uidLastSave="{00000000-0000-0000-0000-000000000000}"/>
  <bookViews>
    <workbookView xWindow="-120" yWindow="-120" windowWidth="29040" windowHeight="15720" xr2:uid="{2ABF3ADA-02CA-427A-860F-7BF51427B27E}"/>
  </bookViews>
  <sheets>
    <sheet name="貸借対照表" sheetId="12" r:id="rId1"/>
    <sheet name="行政コスト計算書" sheetId="13" r:id="rId2"/>
    <sheet name="純資産変動計算書" sheetId="14" r:id="rId3"/>
    <sheet name="資金収支計算書" sheetId="15" r:id="rId4"/>
    <sheet name="全体貸借対照表" sheetId="16" r:id="rId5"/>
    <sheet name="全体行政コスト計算書" sheetId="17" r:id="rId6"/>
    <sheet name="全体純資産変動計算書" sheetId="18" r:id="rId7"/>
    <sheet name="全体資金収支計算書" sheetId="19" r:id="rId8"/>
  </sheets>
  <externalReferences>
    <externalReference r:id="rId9"/>
    <externalReference r:id="rId10"/>
  </externalReferences>
  <definedNames>
    <definedName name="_xlnm.Print_Area" localSheetId="2">純資産変動計算書!$B$1:$F$24</definedName>
    <definedName name="_xlnm.Print_Area" localSheetId="6">全体純資産変動計算書!$B$1:$F$24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9" l="1"/>
  <c r="C54" i="19"/>
  <c r="C56" i="19" s="1"/>
  <c r="C52" i="19"/>
  <c r="C49" i="19"/>
  <c r="C48" i="19"/>
  <c r="C47" i="19"/>
  <c r="C46" i="19"/>
  <c r="C45" i="19"/>
  <c r="C44" i="19"/>
  <c r="C50" i="19" s="1"/>
  <c r="C41" i="19"/>
  <c r="C40" i="19"/>
  <c r="C39" i="19"/>
  <c r="C38" i="19"/>
  <c r="C37" i="19"/>
  <c r="C36" i="19" s="1"/>
  <c r="C42" i="19" s="1"/>
  <c r="C35" i="19"/>
  <c r="C34" i="19"/>
  <c r="C33" i="19"/>
  <c r="C32" i="19"/>
  <c r="C31" i="19"/>
  <c r="C30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 s="1"/>
  <c r="C8" i="19" s="1"/>
  <c r="C28" i="19" s="1"/>
  <c r="C13" i="19"/>
  <c r="C12" i="19"/>
  <c r="C11" i="19"/>
  <c r="C10" i="19"/>
  <c r="C9" i="19"/>
  <c r="C5" i="19"/>
  <c r="B5" i="19"/>
  <c r="B4" i="19"/>
  <c r="B3" i="19"/>
  <c r="C1" i="19"/>
  <c r="D22" i="18"/>
  <c r="D23" i="18" s="1"/>
  <c r="E21" i="18"/>
  <c r="D21" i="18"/>
  <c r="C21" i="18" s="1"/>
  <c r="D20" i="18"/>
  <c r="C20" i="18"/>
  <c r="D19" i="18"/>
  <c r="C19" i="18"/>
  <c r="E18" i="18"/>
  <c r="D18" i="18"/>
  <c r="E17" i="18"/>
  <c r="D17" i="18"/>
  <c r="E16" i="18"/>
  <c r="D16" i="18"/>
  <c r="E15" i="18"/>
  <c r="D15" i="18"/>
  <c r="E14" i="18"/>
  <c r="D14" i="18"/>
  <c r="E12" i="18"/>
  <c r="E10" i="18" s="1"/>
  <c r="C10" i="18" s="1"/>
  <c r="C12" i="18"/>
  <c r="E11" i="18"/>
  <c r="C11" i="18"/>
  <c r="E8" i="18"/>
  <c r="D8" i="18"/>
  <c r="C8" i="18"/>
  <c r="E5" i="18"/>
  <c r="B5" i="18"/>
  <c r="B4" i="18"/>
  <c r="B3" i="18"/>
  <c r="E1" i="18"/>
  <c r="C40" i="17"/>
  <c r="C39" i="17"/>
  <c r="C38" i="17"/>
  <c r="C37" i="17"/>
  <c r="C36" i="17"/>
  <c r="C32" i="17" s="1"/>
  <c r="C35" i="17"/>
  <c r="C34" i="17"/>
  <c r="C33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4" i="17" s="1"/>
  <c r="C8" i="17" s="1"/>
  <c r="C7" i="17" s="1"/>
  <c r="C31" i="17" s="1"/>
  <c r="C15" i="17"/>
  <c r="C13" i="17"/>
  <c r="C12" i="17"/>
  <c r="C11" i="17"/>
  <c r="C10" i="17"/>
  <c r="C9" i="17"/>
  <c r="C5" i="17"/>
  <c r="B5" i="17"/>
  <c r="B4" i="17"/>
  <c r="B3" i="17"/>
  <c r="C1" i="17"/>
  <c r="C63" i="16"/>
  <c r="C62" i="16"/>
  <c r="C61" i="16"/>
  <c r="C60" i="16"/>
  <c r="C59" i="16"/>
  <c r="C58" i="16"/>
  <c r="C57" i="16"/>
  <c r="C56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E21" i="16"/>
  <c r="C21" i="16"/>
  <c r="E20" i="16"/>
  <c r="C20" i="16"/>
  <c r="E19" i="16"/>
  <c r="C19" i="16"/>
  <c r="E18" i="16"/>
  <c r="C18" i="16"/>
  <c r="E17" i="16"/>
  <c r="C17" i="16"/>
  <c r="E16" i="16"/>
  <c r="C16" i="16"/>
  <c r="E15" i="16"/>
  <c r="C15" i="16"/>
  <c r="E14" i="16"/>
  <c r="C14" i="16"/>
  <c r="E13" i="16"/>
  <c r="C13" i="16"/>
  <c r="C9" i="16" s="1"/>
  <c r="C8" i="16" s="1"/>
  <c r="C7" i="16" s="1"/>
  <c r="E12" i="16"/>
  <c r="C12" i="16"/>
  <c r="E11" i="16"/>
  <c r="C11" i="16"/>
  <c r="E10" i="16"/>
  <c r="C10" i="16"/>
  <c r="E9" i="16"/>
  <c r="E8" i="16"/>
  <c r="E7" i="16"/>
  <c r="E22" i="16" s="1"/>
  <c r="E4" i="16"/>
  <c r="B4" i="16"/>
  <c r="B3" i="16"/>
  <c r="E1" i="16"/>
  <c r="C51" i="19" l="1"/>
  <c r="C53" i="19" s="1"/>
  <c r="C57" i="19" s="1"/>
  <c r="C55" i="16" s="1"/>
  <c r="E24" i="16"/>
  <c r="C41" i="17"/>
  <c r="E9" i="18" s="1"/>
  <c r="C54" i="16"/>
  <c r="C64" i="16" s="1"/>
  <c r="E25" i="16" s="1"/>
  <c r="C9" i="18" l="1"/>
  <c r="C13" i="18" s="1"/>
  <c r="E13" i="18"/>
  <c r="E22" i="18" s="1"/>
  <c r="E63" i="16"/>
  <c r="E64" i="16" s="1"/>
  <c r="E23" i="18" l="1"/>
  <c r="C23" i="18" s="1"/>
  <c r="C22" i="18"/>
  <c r="C56" i="15" l="1"/>
  <c r="C55" i="15"/>
  <c r="C54" i="15"/>
  <c r="C52" i="15"/>
  <c r="C50" i="15"/>
  <c r="C49" i="15"/>
  <c r="C48" i="15"/>
  <c r="C47" i="15"/>
  <c r="C46" i="15"/>
  <c r="C45" i="15"/>
  <c r="C44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42" i="15" s="1"/>
  <c r="C27" i="15"/>
  <c r="C26" i="15"/>
  <c r="C25" i="15"/>
  <c r="C24" i="15"/>
  <c r="C23" i="15"/>
  <c r="C22" i="15"/>
  <c r="C21" i="15"/>
  <c r="C19" i="15" s="1"/>
  <c r="C20" i="15"/>
  <c r="C18" i="15"/>
  <c r="C17" i="15"/>
  <c r="C16" i="15"/>
  <c r="C15" i="15"/>
  <c r="C14" i="15" s="1"/>
  <c r="C8" i="15" s="1"/>
  <c r="C28" i="15" s="1"/>
  <c r="C51" i="15" s="1"/>
  <c r="C53" i="15" s="1"/>
  <c r="C57" i="15" s="1"/>
  <c r="C55" i="12" s="1"/>
  <c r="C54" i="12" s="1"/>
  <c r="C13" i="15"/>
  <c r="C12" i="15"/>
  <c r="C11" i="15"/>
  <c r="C10" i="15"/>
  <c r="C9" i="15"/>
  <c r="C5" i="15"/>
  <c r="B5" i="15"/>
  <c r="B4" i="15"/>
  <c r="B3" i="15"/>
  <c r="C1" i="15"/>
  <c r="E21" i="14"/>
  <c r="D21" i="14"/>
  <c r="C21" i="14"/>
  <c r="D20" i="14"/>
  <c r="C20" i="14"/>
  <c r="D19" i="14"/>
  <c r="C19" i="14" s="1"/>
  <c r="E18" i="14"/>
  <c r="E14" i="14" s="1"/>
  <c r="D18" i="14"/>
  <c r="D14" i="14" s="1"/>
  <c r="D22" i="14" s="1"/>
  <c r="E17" i="14"/>
  <c r="D17" i="14"/>
  <c r="E16" i="14"/>
  <c r="D16" i="14"/>
  <c r="E15" i="14"/>
  <c r="D15" i="14"/>
  <c r="E12" i="14"/>
  <c r="C12" i="14" s="1"/>
  <c r="E11" i="14"/>
  <c r="E10" i="14" s="1"/>
  <c r="C10" i="14" s="1"/>
  <c r="C11" i="14"/>
  <c r="E8" i="14"/>
  <c r="D8" i="14"/>
  <c r="C8" i="14" s="1"/>
  <c r="E5" i="14"/>
  <c r="B5" i="14"/>
  <c r="B4" i="14"/>
  <c r="B3" i="14"/>
  <c r="E1" i="14"/>
  <c r="C40" i="13"/>
  <c r="C39" i="13"/>
  <c r="C38" i="13" s="1"/>
  <c r="C37" i="13"/>
  <c r="C36" i="13"/>
  <c r="C35" i="13"/>
  <c r="C34" i="13"/>
  <c r="C32" i="13" s="1"/>
  <c r="C33" i="13"/>
  <c r="C30" i="13"/>
  <c r="C29" i="13"/>
  <c r="C28" i="13"/>
  <c r="C27" i="13"/>
  <c r="C26" i="13"/>
  <c r="C25" i="13"/>
  <c r="C24" i="13"/>
  <c r="C23" i="13" s="1"/>
  <c r="C7" i="13" s="1"/>
  <c r="C31" i="13" s="1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5" i="13"/>
  <c r="B5" i="13"/>
  <c r="B4" i="13"/>
  <c r="B3" i="13"/>
  <c r="C1" i="13"/>
  <c r="C63" i="12"/>
  <c r="C62" i="12"/>
  <c r="C61" i="12"/>
  <c r="C60" i="12"/>
  <c r="C59" i="12"/>
  <c r="C58" i="12" s="1"/>
  <c r="C57" i="12"/>
  <c r="C56" i="12"/>
  <c r="C53" i="12"/>
  <c r="C52" i="12"/>
  <c r="C51" i="12"/>
  <c r="C50" i="12"/>
  <c r="C49" i="12"/>
  <c r="C48" i="12"/>
  <c r="C47" i="12"/>
  <c r="C46" i="12"/>
  <c r="C45" i="12"/>
  <c r="C44" i="12"/>
  <c r="C42" i="12" s="1"/>
  <c r="C41" i="12" s="1"/>
  <c r="C43" i="12"/>
  <c r="C40" i="12"/>
  <c r="C39" i="12"/>
  <c r="C38" i="12" s="1"/>
  <c r="C37" i="12"/>
  <c r="C36" i="12"/>
  <c r="C35" i="12"/>
  <c r="C34" i="12"/>
  <c r="C33" i="12"/>
  <c r="C32" i="12"/>
  <c r="C31" i="12"/>
  <c r="C30" i="12"/>
  <c r="C29" i="12"/>
  <c r="C28" i="12"/>
  <c r="C27" i="12" s="1"/>
  <c r="C26" i="12"/>
  <c r="C25" i="12"/>
  <c r="C24" i="12"/>
  <c r="C23" i="12"/>
  <c r="C22" i="12"/>
  <c r="E21" i="12"/>
  <c r="C21" i="12"/>
  <c r="E20" i="12"/>
  <c r="C20" i="12"/>
  <c r="E19" i="12"/>
  <c r="C19" i="12"/>
  <c r="C9" i="12" s="1"/>
  <c r="E18" i="12"/>
  <c r="C18" i="12"/>
  <c r="E17" i="12"/>
  <c r="C17" i="12"/>
  <c r="E16" i="12"/>
  <c r="C16" i="12"/>
  <c r="E15" i="12"/>
  <c r="C15" i="12"/>
  <c r="E14" i="12"/>
  <c r="E13" i="12" s="1"/>
  <c r="C14" i="12"/>
  <c r="C13" i="12"/>
  <c r="E12" i="12"/>
  <c r="C12" i="12"/>
  <c r="E11" i="12"/>
  <c r="C11" i="12"/>
  <c r="E10" i="12"/>
  <c r="C10" i="12"/>
  <c r="E9" i="12"/>
  <c r="E8" i="12"/>
  <c r="E7" i="12" s="1"/>
  <c r="E4" i="12"/>
  <c r="B4" i="12"/>
  <c r="B3" i="12"/>
  <c r="E1" i="12"/>
  <c r="C8" i="12" l="1"/>
  <c r="C7" i="12" s="1"/>
  <c r="E22" i="12"/>
  <c r="C41" i="13"/>
  <c r="E9" i="14" s="1"/>
  <c r="D23" i="14"/>
  <c r="C9" i="14" l="1"/>
  <c r="C13" i="14" s="1"/>
  <c r="E13" i="14"/>
  <c r="E22" i="14" s="1"/>
  <c r="C64" i="12"/>
  <c r="E24" i="12"/>
  <c r="E25" i="12" l="1"/>
  <c r="E63" i="12" s="1"/>
  <c r="E64" i="12" s="1"/>
  <c r="C22" i="14"/>
  <c r="E23" i="14"/>
  <c r="C23" i="14" s="1"/>
</calcChain>
</file>

<file path=xl/sharedStrings.xml><?xml version="1.0" encoding="utf-8"?>
<sst xmlns="http://schemas.openxmlformats.org/spreadsheetml/2006/main" count="472" uniqueCount="182">
  <si>
    <t>貸借対照表</t>
  </si>
  <si>
    <t>科目名</t>
  </si>
  <si>
    <t>金額</t>
  </si>
  <si>
    <t>【資産の部】</t>
  </si>
  <si>
    <t>【負債の部】</t>
  </si>
  <si>
    <t>　固定資産</t>
  </si>
  <si>
    <t>　　固定負債</t>
  </si>
  <si>
    <t>　　有形固定資産</t>
  </si>
  <si>
    <t>　　　地方債</t>
  </si>
  <si>
    <t>　　　事業用資産</t>
  </si>
  <si>
    <t>　　　長期未払金</t>
  </si>
  <si>
    <t>　　　　土地</t>
  </si>
  <si>
    <t>　　　退職手当引当金</t>
  </si>
  <si>
    <t>　　　　土地減損損失累計額</t>
  </si>
  <si>
    <t>　　　損失補償等引当金</t>
  </si>
  <si>
    <t>　　　　立木竹</t>
  </si>
  <si>
    <t>　　　その他（固定負債）</t>
  </si>
  <si>
    <t>　　　　立木竹減損損失累計額</t>
  </si>
  <si>
    <t>　　流動負債</t>
  </si>
  <si>
    <t>　　　　建物</t>
  </si>
  <si>
    <t>　　　１年内償還予定地方債</t>
  </si>
  <si>
    <t>　　　　建物減価償却累計額</t>
  </si>
  <si>
    <t>　　　未払金</t>
  </si>
  <si>
    <t>　　　　工作物</t>
  </si>
  <si>
    <t>　　　未払費用</t>
  </si>
  <si>
    <t>　　　　工作物減価償却累計額</t>
  </si>
  <si>
    <t>　　　前受金</t>
  </si>
  <si>
    <t>　　　　船舶</t>
  </si>
  <si>
    <t>　　　前受収益</t>
  </si>
  <si>
    <t>　　　　船舶減価償却累計額</t>
  </si>
  <si>
    <t>　　　賞与等引当金</t>
  </si>
  <si>
    <t>　　　　浮標等</t>
  </si>
  <si>
    <t>　　　預り金</t>
  </si>
  <si>
    <t>　　　　浮標等減価償却累計額</t>
  </si>
  <si>
    <t>　　　その他</t>
  </si>
  <si>
    <t>　　　　航空機</t>
  </si>
  <si>
    <t>　　　　　　　負債合計</t>
  </si>
  <si>
    <t>　　　　航空機減価償却累計額</t>
  </si>
  <si>
    <t>【純資産の部】</t>
  </si>
  <si>
    <t>　　　　その他（事業用資産）</t>
  </si>
  <si>
    <t>　　固定資産等形成分</t>
  </si>
  <si>
    <t>　　　　その他減価償却累計額</t>
  </si>
  <si>
    <t>　　余剰分（不足分）</t>
  </si>
  <si>
    <t>　　　　建設仮勘定</t>
  </si>
  <si>
    <t>　</t>
  </si>
  <si>
    <t>　　　インフラ資産</t>
  </si>
  <si>
    <t>　　　　その他</t>
  </si>
  <si>
    <t>　　　物品</t>
  </si>
  <si>
    <t>　　　物品減価償却累計額</t>
  </si>
  <si>
    <t>　　無形固定資産</t>
  </si>
  <si>
    <t>　　　ソフトウェア</t>
  </si>
  <si>
    <t>　　投資その他の資産</t>
  </si>
  <si>
    <t>　　　投資及び出資金</t>
  </si>
  <si>
    <t>　　　　有価証券</t>
  </si>
  <si>
    <t>　　　　出資金</t>
  </si>
  <si>
    <t>　　　投資損失引当金</t>
  </si>
  <si>
    <t>　　　長期延滞債権</t>
  </si>
  <si>
    <t>　　　長期貸付金</t>
  </si>
  <si>
    <t>　　　基金</t>
  </si>
  <si>
    <t>　　　　減債基金</t>
  </si>
  <si>
    <t>　　　徴収不能引当金</t>
  </si>
  <si>
    <t>　流動資産</t>
  </si>
  <si>
    <t>　　現金預金</t>
  </si>
  <si>
    <t>　　未収金</t>
  </si>
  <si>
    <t>　　短期貸付金</t>
  </si>
  <si>
    <t>　　基金</t>
  </si>
  <si>
    <t>　　　財政調整基金</t>
  </si>
  <si>
    <t>　　　減債基金</t>
  </si>
  <si>
    <t>　　棚卸資産</t>
  </si>
  <si>
    <t>　　その他</t>
  </si>
  <si>
    <t>　　徴収不能引当金</t>
  </si>
  <si>
    <t>　　　　　　　純資産合計</t>
  </si>
  <si>
    <t>　　　　　　　資産合計</t>
  </si>
  <si>
    <t>　　　　　負債及び純資産合計</t>
  </si>
  <si>
    <t>行政コスト計算書</t>
  </si>
  <si>
    <t>　経常費用</t>
  </si>
  <si>
    <t>　　業務費用</t>
  </si>
  <si>
    <t>　　　人件費</t>
  </si>
  <si>
    <t>　　　　賞与等引当金繰入額</t>
  </si>
  <si>
    <t>　　　　退職手当引当金繰入額</t>
  </si>
  <si>
    <t>　　　　その他（人件費）</t>
  </si>
  <si>
    <t>　　　物件費等</t>
  </si>
  <si>
    <t>　　　　物件費</t>
  </si>
  <si>
    <t>　　　　維持補修費</t>
  </si>
  <si>
    <t>　　　　減価償却費</t>
  </si>
  <si>
    <t>　　　　その他（物件費等）</t>
  </si>
  <si>
    <t>　　　その他の業務費用</t>
  </si>
  <si>
    <t>　　　　支払利息</t>
  </si>
  <si>
    <t>　　　　徴収不能引当金繰入額</t>
  </si>
  <si>
    <t>　　　　その他（その他の業務費用）</t>
  </si>
  <si>
    <t>　　移転費用</t>
  </si>
  <si>
    <t>　　　補助金等</t>
  </si>
  <si>
    <t>　　　社会保障給付</t>
  </si>
  <si>
    <t>　　　他会計への繰出金</t>
  </si>
  <si>
    <t>　　　その他（移転費用）</t>
  </si>
  <si>
    <t>　経常収益</t>
  </si>
  <si>
    <t>　　使用料及び手数料</t>
  </si>
  <si>
    <t>　　その他（経常収益）</t>
  </si>
  <si>
    <t>純経常行政コスト</t>
  </si>
  <si>
    <t>　臨時損失</t>
  </si>
  <si>
    <t>　　災害復旧事業費</t>
  </si>
  <si>
    <t>　　資産除売却損</t>
  </si>
  <si>
    <t>　　投資損失引当金繰入額</t>
  </si>
  <si>
    <t>　　損失補償等引当金繰入額</t>
  </si>
  <si>
    <t>　　その他（臨時損失）</t>
  </si>
  <si>
    <t>　臨時利益</t>
  </si>
  <si>
    <t>　　資産売却益</t>
  </si>
  <si>
    <t>　　その他（臨時利益）</t>
  </si>
  <si>
    <t>純行政コスト</t>
  </si>
  <si>
    <t>純資産変動計算書</t>
  </si>
  <si>
    <t>合計</t>
  </si>
  <si>
    <t>固定資産等形成分</t>
  </si>
  <si>
    <t>余剰分（不足分）</t>
  </si>
  <si>
    <t>前年度末純資産残高</t>
  </si>
  <si>
    <t>　純行政コスト（△）</t>
  </si>
  <si>
    <t>　財源</t>
  </si>
  <si>
    <t>　　税収等</t>
  </si>
  <si>
    <t>　　国県等補助金</t>
  </si>
  <si>
    <t>　固定資産の変動（内部変動</t>
  </si>
  <si>
    <t>　　有形固定資産等の増加</t>
  </si>
  <si>
    <t>　　有形固定資産等の減少</t>
  </si>
  <si>
    <t>　　貸付金・基金等の増加</t>
  </si>
  <si>
    <t>　　貸付金・基金等の減少</t>
  </si>
  <si>
    <t>　資産評価差額</t>
  </si>
  <si>
    <t>資金収支計算書</t>
  </si>
  <si>
    <t>【業務活動収支】</t>
  </si>
  <si>
    <t>　業務支出</t>
  </si>
  <si>
    <t>　　業務費用支出</t>
  </si>
  <si>
    <t>　　　人件費支出</t>
  </si>
  <si>
    <t>　　　物件費等支出</t>
  </si>
  <si>
    <t>　　　支払利息支出</t>
  </si>
  <si>
    <t>　　　その他の支出（業務費用）</t>
  </si>
  <si>
    <t>　　移転費用支出</t>
  </si>
  <si>
    <t>　　　補助金等支出</t>
  </si>
  <si>
    <t>　　　社会保障給付支出</t>
  </si>
  <si>
    <t>　　　他会計への繰出支出</t>
  </si>
  <si>
    <t>　　　その他の支出（移転費用）</t>
  </si>
  <si>
    <t>　業務収入</t>
  </si>
  <si>
    <t>　　税収等収入</t>
  </si>
  <si>
    <t>　　国県等補助金収入（業務）</t>
  </si>
  <si>
    <t>　　使用料及び手数料収入</t>
  </si>
  <si>
    <t>　　その他の収入</t>
  </si>
  <si>
    <t>　臨時支出</t>
  </si>
  <si>
    <t>　　災害復旧事業費支出</t>
  </si>
  <si>
    <t>　　その他の支出（臨時）</t>
  </si>
  <si>
    <t>　臨時収入</t>
  </si>
  <si>
    <t>業務活動収支</t>
  </si>
  <si>
    <t>【投資活動収支】</t>
  </si>
  <si>
    <t>　投資活動支出</t>
  </si>
  <si>
    <t>　　基金積立金支出</t>
  </si>
  <si>
    <t>　　投資及び出資金支出</t>
  </si>
  <si>
    <t>　　貸付金支出</t>
  </si>
  <si>
    <t>　　その他の支出（投資活動）</t>
  </si>
  <si>
    <t>　投資活動収入</t>
  </si>
  <si>
    <t>　　基金取崩収入</t>
  </si>
  <si>
    <t>　　貸付金元金回収収入</t>
  </si>
  <si>
    <t>　　資産売却収入</t>
  </si>
  <si>
    <t>　　その他の収入（投資活動）</t>
  </si>
  <si>
    <t>投資活動収支</t>
  </si>
  <si>
    <t>【財務活動収支】</t>
  </si>
  <si>
    <t>　財務活動支出</t>
  </si>
  <si>
    <t>　　地方債償還支出</t>
  </si>
  <si>
    <t>　　その他の支出（財務活動）</t>
  </si>
  <si>
    <t>　財務活動収入</t>
  </si>
  <si>
    <t>　　地方債発行収入</t>
  </si>
  <si>
    <t>　　その他の収入（財務活動）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</si>
  <si>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</si>
  <si>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</si>
  <si>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</si>
  <si>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</si>
  <si>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</si>
  <si>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</si>
  <si>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</si>
  <si>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</si>
  <si>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　　　　職員給与費</t>
    <phoneticPr fontId="1"/>
  </si>
  <si>
    <t>　無償所管換等</t>
    <phoneticPr fontId="1"/>
  </si>
  <si>
    <t>　その他</t>
    <rPh sb="3" eb="4">
      <t>ホカ</t>
    </rPh>
    <phoneticPr fontId="1"/>
  </si>
  <si>
    <t>　本年度純資産変動額</t>
    <rPh sb="1" eb="4">
      <t>ホンネンド</t>
    </rPh>
    <rPh sb="4" eb="7">
      <t>ジュンシサン</t>
    </rPh>
    <rPh sb="7" eb="10">
      <t>ヘンドウガク</t>
    </rPh>
    <phoneticPr fontId="1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</si>
  <si>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1"/>
  </si>
  <si>
    <t>　本年度差額</t>
    <phoneticPr fontId="1"/>
  </si>
  <si>
    <t>　　公共施設等整備費支出</t>
    <phoneticPr fontId="1"/>
  </si>
  <si>
    <t>　　国県等補助金収入（投資活動）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</si>
</sst>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14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20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20"/>
      <name val="Yu Gothic UI"/>
      <family val="3"/>
      <charset val="128"/>
    </font>
    <font>
      <sz val="11"/>
      <name val="Yu Gothic UI"/>
      <family val="3"/>
      <charset val="128"/>
    </font>
    <font>
      <sz val="10"/>
      <color indexed="8"/>
      <name val="Yu Gothic UI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Arial"/>
      <family val="2"/>
    </font>
    <font>
      <sz val="11"/>
      <color theme="1"/>
      <name val="メイリオ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42">
      <alignment vertical="top"/>
    </xf>
    <xf numFmtId="0" fontId="13" fillId="0" borderId="42">
      <alignment vertical="center"/>
    </xf>
  </cellStyleXfs>
  <cellXfs count="62">
    <xf numFmtId="0" fontId="0" fillId="0" borderId="0" xfId="0">
      <alignment vertical="center"/>
    </xf>
    <xf numFmtId="0" fontId="3" fillId="0" borderId="42" xfId="2" applyFont="1">
      <alignment vertical="center"/>
    </xf>
    <xf numFmtId="177" fontId="3" fillId="0" borderId="42" xfId="2" applyNumberFormat="1" applyFont="1">
      <alignment vertical="center"/>
    </xf>
    <xf numFmtId="177" fontId="10" fillId="0" borderId="29" xfId="2" applyNumberFormat="1" applyFont="1" applyBorder="1">
      <alignment vertical="center"/>
    </xf>
    <xf numFmtId="0" fontId="9" fillId="0" borderId="28" xfId="2" applyFont="1" applyBorder="1">
      <alignment vertical="center"/>
    </xf>
    <xf numFmtId="0" fontId="9" fillId="0" borderId="32" xfId="2" applyFont="1" applyBorder="1">
      <alignment vertical="center"/>
    </xf>
    <xf numFmtId="177" fontId="10" fillId="0" borderId="37" xfId="2" applyNumberFormat="1" applyFont="1" applyBorder="1">
      <alignment vertical="center"/>
    </xf>
    <xf numFmtId="0" fontId="9" fillId="0" borderId="36" xfId="2" applyFont="1" applyBorder="1">
      <alignment vertical="center"/>
    </xf>
    <xf numFmtId="177" fontId="10" fillId="0" borderId="31" xfId="2" applyNumberFormat="1" applyFont="1" applyBorder="1">
      <alignment vertical="center"/>
    </xf>
    <xf numFmtId="0" fontId="9" fillId="0" borderId="30" xfId="2" applyFont="1" applyBorder="1">
      <alignment vertical="center"/>
    </xf>
    <xf numFmtId="0" fontId="9" fillId="0" borderId="33" xfId="2" applyFont="1" applyBorder="1">
      <alignment vertical="center"/>
    </xf>
    <xf numFmtId="177" fontId="10" fillId="0" borderId="35" xfId="2" applyNumberFormat="1" applyFont="1" applyBorder="1">
      <alignment vertical="center"/>
    </xf>
    <xf numFmtId="0" fontId="9" fillId="0" borderId="34" xfId="2" applyFont="1" applyBorder="1">
      <alignment vertical="center"/>
    </xf>
    <xf numFmtId="177" fontId="4" fillId="3" borderId="29" xfId="2" applyNumberFormat="1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177" fontId="4" fillId="0" borderId="42" xfId="2" applyNumberFormat="1" applyFont="1" applyAlignment="1">
      <alignment horizontal="right" vertical="center"/>
    </xf>
    <xf numFmtId="0" fontId="4" fillId="0" borderId="42" xfId="2" applyFont="1" applyAlignment="1">
      <alignment horizontal="left" vertical="center"/>
    </xf>
    <xf numFmtId="0" fontId="2" fillId="0" borderId="42" xfId="2" applyFont="1">
      <alignment vertical="center"/>
    </xf>
    <xf numFmtId="177" fontId="2" fillId="0" borderId="42" xfId="2" applyNumberFormat="1" applyFont="1">
      <alignment vertical="center"/>
    </xf>
    <xf numFmtId="176" fontId="3" fillId="0" borderId="42" xfId="2" applyNumberFormat="1" applyFont="1">
      <alignment vertical="center"/>
    </xf>
    <xf numFmtId="177" fontId="3" fillId="0" borderId="1" xfId="2" applyNumberFormat="1" applyFont="1" applyBorder="1">
      <alignment vertical="center"/>
    </xf>
    <xf numFmtId="177" fontId="11" fillId="0" borderId="26" xfId="2" applyNumberFormat="1" applyFont="1" applyBorder="1" applyAlignment="1">
      <alignment horizontal="right" vertical="center"/>
    </xf>
    <xf numFmtId="177" fontId="11" fillId="0" borderId="10" xfId="2" applyNumberFormat="1" applyFont="1" applyBorder="1" applyAlignment="1">
      <alignment horizontal="right" vertical="center"/>
    </xf>
    <xf numFmtId="0" fontId="6" fillId="0" borderId="4" xfId="2" applyFont="1" applyBorder="1">
      <alignment vertical="center"/>
    </xf>
    <xf numFmtId="177" fontId="11" fillId="0" borderId="21" xfId="2" applyNumberFormat="1" applyFont="1" applyBorder="1" applyAlignment="1">
      <alignment horizontal="right" vertical="center"/>
    </xf>
    <xf numFmtId="177" fontId="11" fillId="0" borderId="13" xfId="2" applyNumberFormat="1" applyFont="1" applyBorder="1" applyAlignment="1">
      <alignment horizontal="right" vertical="center"/>
    </xf>
    <xf numFmtId="0" fontId="6" fillId="0" borderId="6" xfId="2" applyFont="1" applyBorder="1">
      <alignment vertical="center"/>
    </xf>
    <xf numFmtId="177" fontId="11" fillId="0" borderId="27" xfId="2" applyNumberFormat="1" applyFont="1" applyBorder="1" applyAlignment="1">
      <alignment horizontal="right" vertical="center"/>
    </xf>
    <xf numFmtId="177" fontId="11" fillId="0" borderId="11" xfId="2" applyNumberFormat="1" applyFont="1" applyBorder="1" applyAlignment="1">
      <alignment horizontal="right" vertical="center"/>
    </xf>
    <xf numFmtId="0" fontId="6" fillId="0" borderId="7" xfId="2" applyFont="1" applyBorder="1">
      <alignment vertical="center"/>
    </xf>
    <xf numFmtId="177" fontId="11" fillId="0" borderId="25" xfId="2" applyNumberFormat="1" applyFont="1" applyBorder="1" applyAlignment="1">
      <alignment horizontal="right" vertical="center"/>
    </xf>
    <xf numFmtId="177" fontId="11" fillId="0" borderId="2" xfId="2" applyNumberFormat="1" applyFont="1" applyBorder="1" applyAlignment="1">
      <alignment horizontal="right" vertical="center"/>
    </xf>
    <xf numFmtId="177" fontId="11" fillId="0" borderId="24" xfId="2" applyNumberFormat="1" applyFont="1" applyBorder="1" applyAlignment="1">
      <alignment horizontal="right" vertical="center"/>
    </xf>
    <xf numFmtId="177" fontId="11" fillId="0" borderId="43" xfId="2" applyNumberFormat="1" applyFont="1" applyBorder="1" applyAlignment="1">
      <alignment horizontal="right" vertical="center"/>
    </xf>
    <xf numFmtId="177" fontId="11" fillId="0" borderId="9" xfId="2" applyNumberFormat="1" applyFont="1" applyBorder="1" applyAlignment="1">
      <alignment horizontal="right" vertical="center"/>
    </xf>
    <xf numFmtId="177" fontId="11" fillId="0" borderId="23" xfId="2" applyNumberFormat="1" applyFont="1" applyBorder="1" applyAlignment="1">
      <alignment horizontal="right" vertical="center"/>
    </xf>
    <xf numFmtId="177" fontId="11" fillId="0" borderId="14" xfId="2" applyNumberFormat="1" applyFont="1" applyBorder="1" applyAlignment="1">
      <alignment horizontal="right" vertical="center"/>
    </xf>
    <xf numFmtId="177" fontId="11" fillId="0" borderId="22" xfId="2" applyNumberFormat="1" applyFont="1" applyBorder="1" applyAlignment="1">
      <alignment horizontal="right" vertical="center"/>
    </xf>
    <xf numFmtId="0" fontId="6" fillId="0" borderId="18" xfId="2" applyFont="1" applyBorder="1">
      <alignment vertical="center"/>
    </xf>
    <xf numFmtId="177" fontId="11" fillId="0" borderId="12" xfId="2" applyNumberFormat="1" applyFont="1" applyBorder="1" applyAlignment="1">
      <alignment horizontal="right" vertical="center"/>
    </xf>
    <xf numFmtId="177" fontId="11" fillId="0" borderId="44" xfId="2" applyNumberFormat="1" applyFont="1" applyBorder="1" applyAlignment="1">
      <alignment horizontal="right" vertical="center"/>
    </xf>
    <xf numFmtId="177" fontId="11" fillId="0" borderId="20" xfId="2" applyNumberFormat="1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177" fontId="6" fillId="2" borderId="3" xfId="2" applyNumberFormat="1" applyFont="1" applyFill="1" applyBorder="1" applyAlignment="1">
      <alignment horizontal="center" vertical="center"/>
    </xf>
    <xf numFmtId="177" fontId="6" fillId="2" borderId="13" xfId="2" applyNumberFormat="1" applyFont="1" applyFill="1" applyBorder="1" applyAlignment="1">
      <alignment horizontal="center" vertical="center"/>
    </xf>
    <xf numFmtId="177" fontId="6" fillId="2" borderId="15" xfId="2" applyNumberFormat="1" applyFont="1" applyFill="1" applyBorder="1">
      <alignment vertical="center"/>
    </xf>
    <xf numFmtId="177" fontId="6" fillId="2" borderId="1" xfId="2" applyNumberFormat="1" applyFont="1" applyFill="1" applyBorder="1">
      <alignment vertical="center"/>
    </xf>
    <xf numFmtId="177" fontId="6" fillId="0" borderId="42" xfId="2" applyNumberFormat="1" applyFont="1">
      <alignment vertical="center"/>
    </xf>
    <xf numFmtId="177" fontId="10" fillId="0" borderId="41" xfId="2" applyNumberFormat="1" applyFont="1" applyBorder="1">
      <alignment vertical="center"/>
    </xf>
    <xf numFmtId="0" fontId="9" fillId="0" borderId="40" xfId="2" applyFont="1" applyBorder="1">
      <alignment vertical="center"/>
    </xf>
    <xf numFmtId="177" fontId="10" fillId="0" borderId="39" xfId="2" applyNumberFormat="1" applyFont="1" applyBorder="1">
      <alignment vertical="center"/>
    </xf>
    <xf numFmtId="0" fontId="9" fillId="0" borderId="38" xfId="2" applyFont="1" applyBorder="1">
      <alignment vertical="center"/>
    </xf>
    <xf numFmtId="0" fontId="7" fillId="0" borderId="42" xfId="2" applyFont="1" applyAlignment="1">
      <alignment horizontal="center" vertical="center"/>
    </xf>
    <xf numFmtId="0" fontId="3" fillId="0" borderId="42" xfId="2" applyFont="1">
      <alignment vertical="center"/>
    </xf>
    <xf numFmtId="0" fontId="4" fillId="0" borderId="42" xfId="2" applyFont="1" applyAlignment="1">
      <alignment horizontal="center" vertical="center"/>
    </xf>
    <xf numFmtId="0" fontId="8" fillId="0" borderId="42" xfId="2" applyFont="1">
      <alignment vertical="center"/>
    </xf>
    <xf numFmtId="177" fontId="4" fillId="0" borderId="42" xfId="2" applyNumberFormat="1" applyFont="1" applyAlignment="1">
      <alignment horizontal="center" vertical="center"/>
    </xf>
    <xf numFmtId="0" fontId="5" fillId="0" borderId="42" xfId="2" applyFont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177" fontId="6" fillId="2" borderId="16" xfId="2" applyNumberFormat="1" applyFont="1" applyFill="1" applyBorder="1" applyAlignment="1">
      <alignment horizontal="center" vertical="center"/>
    </xf>
    <xf numFmtId="177" fontId="6" fillId="2" borderId="17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55614C78-0EDC-4476-A068-258936232077}"/>
    <cellStyle name="標準 3" xfId="2" xr:uid="{C5D0FBF6-563D-42A1-AE20-FB3FAD61A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0_&#36001;&#21209;&#12471;&#12473;&#12486;&#12512;&#20316;&#25104;&#34920;&#65288;&#36001;&#21209;&#35576;&#34920;&#65289;/&#19968;&#33324;&#65288;&#21315;&#20870;&#65289;&#36001;&#21209;&#22235;&#34920;_20251027163922IIZgWsztVDzN.xlsx" TargetMode="External"/><Relationship Id="rId2" Type="http://schemas.openxmlformats.org/officeDocument/2006/relationships/externalLinkPath" Target="file:///\\sv-dc1\&#20849;&#26377;\02_&#20225;&#30011;&#29677;\001_&#36001;&#21209;&#12539;&#22522;&#37329;\21_&#27770;&#31639;&#38306;&#20418;\93&#12288;&#32113;&#19968;&#30340;&#12394;&#22522;&#28310;&#12395;&#12424;&#12427;&#22320;&#26041;&#20844;&#20250;&#35336;&#65288;&#36001;&#21209;&#26360;&#39006;&#65289;\R06&#27770;&#31639;\00_&#36001;&#21209;&#12471;&#12473;&#12486;&#12512;&#20316;&#25104;&#34920;&#65288;&#36001;&#21209;&#35576;&#34920;&#65289;\&#19968;&#33324;&#65288;&#21315;&#20870;&#65289;&#36001;&#21209;&#22235;&#34920;_20251027163922IIZgWsztVDzN.xlsx" TargetMode="External"/><Relationship Id="rId1" Type="http://schemas.openxmlformats.org/officeDocument/2006/relationships/externalLinkPath" Target="/02_&#20225;&#30011;&#29677;/001_&#36001;&#21209;&#12539;&#22522;&#37329;/21_&#27770;&#31639;&#38306;&#20418;/93&#12288;&#32113;&#19968;&#30340;&#12394;&#22522;&#28310;&#12395;&#12424;&#12427;&#22320;&#26041;&#20844;&#20250;&#35336;&#65288;&#36001;&#21209;&#26360;&#39006;&#65289;/R06&#27770;&#31639;/00_&#36001;&#21209;&#12471;&#12473;&#12486;&#12512;&#20316;&#25104;&#34920;&#65288;&#36001;&#21209;&#35576;&#34920;&#65289;/&#19968;&#33324;&#65288;&#21315;&#20870;&#65289;&#36001;&#21209;&#22235;&#34920;_20251027163922IIZgWsztVDzN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0_&#36001;&#21209;&#12471;&#12473;&#12486;&#12512;&#20316;&#25104;&#34920;&#65288;&#36001;&#21209;&#35576;&#34920;&#65289;/&#20840;&#20307;&#65288;&#21315;&#20870;&#65289;&#36001;&#21209;&#22235;&#34920;_20251027163953coYLxtCdHzGt.xlsx" TargetMode="External"/><Relationship Id="rId2" Type="http://schemas.openxmlformats.org/officeDocument/2006/relationships/externalLinkPath" Target="file:///\\sv-dc1\&#20849;&#26377;\02_&#20225;&#30011;&#29677;\001_&#36001;&#21209;&#12539;&#22522;&#37329;\21_&#27770;&#31639;&#38306;&#20418;\93&#12288;&#32113;&#19968;&#30340;&#12394;&#22522;&#28310;&#12395;&#12424;&#12427;&#22320;&#26041;&#20844;&#20250;&#35336;&#65288;&#36001;&#21209;&#26360;&#39006;&#65289;\R06&#27770;&#31639;\00_&#36001;&#21209;&#12471;&#12473;&#12486;&#12512;&#20316;&#25104;&#34920;&#65288;&#36001;&#21209;&#35576;&#34920;&#65289;\&#20840;&#20307;&#65288;&#21315;&#20870;&#65289;&#36001;&#21209;&#22235;&#34920;_20251027163953coYLxtCdHzGt.xlsx" TargetMode="External"/><Relationship Id="rId1" Type="http://schemas.openxmlformats.org/officeDocument/2006/relationships/externalLinkPath" Target="/02_&#20225;&#30011;&#29677;/001_&#36001;&#21209;&#12539;&#22522;&#37329;/21_&#27770;&#31639;&#38306;&#20418;/93&#12288;&#32113;&#19968;&#30340;&#12394;&#22522;&#28310;&#12395;&#12424;&#12427;&#22320;&#26041;&#20844;&#20250;&#35336;&#65288;&#36001;&#21209;&#26360;&#39006;&#65289;/R06&#27770;&#31639;/00_&#36001;&#21209;&#12471;&#12473;&#12486;&#12512;&#20316;&#25104;&#34920;&#65288;&#36001;&#21209;&#35576;&#34920;&#65289;/&#20840;&#20307;&#65288;&#21315;&#20870;&#65289;&#36001;&#21209;&#22235;&#34920;_20251027163953coYLxtCdHz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貸借対照表"/>
      <sheetName val="行政コスト計算書"/>
      <sheetName val="純資産変動計算書"/>
      <sheetName val="資金収支計算書"/>
      <sheetName val="残高試算表"/>
      <sheetName val="データ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P2">
            <v>0</v>
          </cell>
          <cell r="Q2" t="str">
            <v>【北海道後期高齢者医療広域連合】</v>
          </cell>
          <cell r="R2" t="str">
            <v>会計：一般会計</v>
          </cell>
          <cell r="S2" t="str">
            <v>自　令和06年04月01日</v>
          </cell>
          <cell r="T2" t="str">
            <v>至　令和07年03月31日</v>
          </cell>
          <cell r="U2" t="str">
            <v>（単位：千円）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9">
          <cell r="P9">
            <v>0</v>
          </cell>
        </row>
        <row r="10">
          <cell r="P10">
            <v>0</v>
          </cell>
        </row>
        <row r="12">
          <cell r="P12">
            <v>0</v>
          </cell>
        </row>
        <row r="13">
          <cell r="P13">
            <v>0</v>
          </cell>
        </row>
        <row r="15">
          <cell r="P15">
            <v>0</v>
          </cell>
        </row>
        <row r="16">
          <cell r="P16">
            <v>0</v>
          </cell>
        </row>
        <row r="18">
          <cell r="P18">
            <v>0</v>
          </cell>
        </row>
        <row r="19">
          <cell r="P19">
            <v>0</v>
          </cell>
        </row>
        <row r="21">
          <cell r="P21">
            <v>0</v>
          </cell>
        </row>
        <row r="22">
          <cell r="P22">
            <v>0</v>
          </cell>
        </row>
        <row r="24">
          <cell r="P24">
            <v>0</v>
          </cell>
        </row>
        <row r="25">
          <cell r="P25">
            <v>0</v>
          </cell>
        </row>
        <row r="27">
          <cell r="P27">
            <v>0</v>
          </cell>
        </row>
        <row r="28">
          <cell r="P28">
            <v>0</v>
          </cell>
        </row>
        <row r="30">
          <cell r="P30">
            <v>0</v>
          </cell>
        </row>
        <row r="31">
          <cell r="P31">
            <v>0</v>
          </cell>
        </row>
        <row r="33">
          <cell r="P33">
            <v>0</v>
          </cell>
        </row>
        <row r="34">
          <cell r="P34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156168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10033</v>
          </cell>
        </row>
        <row r="71">
          <cell r="P71">
            <v>0</v>
          </cell>
        </row>
        <row r="77">
          <cell r="P77">
            <v>111322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305</v>
          </cell>
        </row>
        <row r="81">
          <cell r="P81">
            <v>52379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67</v>
          </cell>
        </row>
        <row r="88">
          <cell r="P88">
            <v>636</v>
          </cell>
        </row>
        <row r="89">
          <cell r="P89">
            <v>0</v>
          </cell>
        </row>
        <row r="90">
          <cell r="P90">
            <v>1898558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2817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365803</v>
          </cell>
        </row>
        <row r="102">
          <cell r="P102">
            <v>130033</v>
          </cell>
        </row>
        <row r="108">
          <cell r="P108">
            <v>2236645</v>
          </cell>
        </row>
        <row r="110">
          <cell r="P110">
            <v>5126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65651</v>
          </cell>
        </row>
        <row r="121">
          <cell r="P121">
            <v>-65651</v>
          </cell>
        </row>
        <row r="122">
          <cell r="P122">
            <v>-275286</v>
          </cell>
        </row>
        <row r="123">
          <cell r="P123">
            <v>275286</v>
          </cell>
        </row>
        <row r="124">
          <cell r="P124">
            <v>0</v>
          </cell>
        </row>
        <row r="125">
          <cell r="P125">
            <v>0</v>
          </cell>
        </row>
        <row r="129">
          <cell r="P129">
            <v>0</v>
          </cell>
        </row>
        <row r="130">
          <cell r="P130">
            <v>0</v>
          </cell>
        </row>
        <row r="137">
          <cell r="P137">
            <v>111627</v>
          </cell>
        </row>
        <row r="138">
          <cell r="P138">
            <v>52379</v>
          </cell>
        </row>
        <row r="139">
          <cell r="P139">
            <v>0</v>
          </cell>
        </row>
        <row r="140">
          <cell r="P140">
            <v>67</v>
          </cell>
        </row>
        <row r="141">
          <cell r="P141">
            <v>636</v>
          </cell>
        </row>
        <row r="142">
          <cell r="P142">
            <v>0</v>
          </cell>
        </row>
        <row r="143">
          <cell r="P143">
            <v>1898558</v>
          </cell>
        </row>
        <row r="144">
          <cell r="P144">
            <v>0</v>
          </cell>
        </row>
        <row r="145">
          <cell r="P145">
            <v>2236645</v>
          </cell>
        </row>
        <row r="146">
          <cell r="P146">
            <v>5126</v>
          </cell>
        </row>
        <row r="147">
          <cell r="P147">
            <v>0</v>
          </cell>
        </row>
        <row r="148">
          <cell r="P148">
            <v>2817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65651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275286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130033</v>
          </cell>
        </row>
        <row r="168">
          <cell r="P168">
            <v>10053</v>
          </cell>
        </row>
        <row r="169">
          <cell r="P169">
            <v>-20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貸借対照表"/>
      <sheetName val="行政コスト計算書"/>
      <sheetName val="純資産変動計算書"/>
      <sheetName val="資金収支計算書"/>
      <sheetName val="残高試算表"/>
      <sheetName val="データ"/>
    </sheetNames>
    <sheetDataSet>
      <sheetData sheetId="0"/>
      <sheetData sheetId="1"/>
      <sheetData sheetId="2"/>
      <sheetData sheetId="3"/>
      <sheetData sheetId="4"/>
      <sheetData sheetId="5">
        <row r="2">
          <cell r="P2">
            <v>0</v>
          </cell>
          <cell r="Q2" t="str">
            <v>【北海道後期高齢者医療広域連合】</v>
          </cell>
          <cell r="R2" t="str">
            <v>会計：全体会計</v>
          </cell>
          <cell r="S2" t="str">
            <v>自　令和06年04月01日</v>
          </cell>
          <cell r="T2" t="str">
            <v>至　令和07年03月31日</v>
          </cell>
          <cell r="U2" t="str">
            <v>（単位：千円）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9">
          <cell r="P9">
            <v>0</v>
          </cell>
        </row>
        <row r="10">
          <cell r="P10">
            <v>0</v>
          </cell>
        </row>
        <row r="12">
          <cell r="P12">
            <v>0</v>
          </cell>
        </row>
        <row r="13">
          <cell r="P13">
            <v>0</v>
          </cell>
        </row>
        <row r="15">
          <cell r="P15">
            <v>0</v>
          </cell>
        </row>
        <row r="16">
          <cell r="P16">
            <v>0</v>
          </cell>
        </row>
        <row r="18">
          <cell r="P18">
            <v>0</v>
          </cell>
        </row>
        <row r="19">
          <cell r="P19">
            <v>0</v>
          </cell>
        </row>
        <row r="21">
          <cell r="P21">
            <v>0</v>
          </cell>
        </row>
        <row r="22">
          <cell r="P22">
            <v>0</v>
          </cell>
        </row>
        <row r="24">
          <cell r="P24">
            <v>0</v>
          </cell>
        </row>
        <row r="25">
          <cell r="P25">
            <v>0</v>
          </cell>
        </row>
        <row r="27">
          <cell r="P27">
            <v>0</v>
          </cell>
        </row>
        <row r="28">
          <cell r="P28">
            <v>0</v>
          </cell>
        </row>
        <row r="30">
          <cell r="P30">
            <v>0</v>
          </cell>
        </row>
        <row r="31">
          <cell r="P31">
            <v>0</v>
          </cell>
        </row>
        <row r="33">
          <cell r="P33">
            <v>0</v>
          </cell>
        </row>
        <row r="34">
          <cell r="P34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40">
          <cell r="P40">
            <v>164368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122877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17396459</v>
          </cell>
        </row>
        <row r="50">
          <cell r="P50">
            <v>0</v>
          </cell>
        </row>
        <row r="51">
          <cell r="P51">
            <v>-15839</v>
          </cell>
        </row>
        <row r="52">
          <cell r="P52">
            <v>11733</v>
          </cell>
        </row>
        <row r="53">
          <cell r="P53">
            <v>0</v>
          </cell>
        </row>
        <row r="54">
          <cell r="P54">
            <v>156168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-773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2516</v>
          </cell>
        </row>
        <row r="70">
          <cell r="P70">
            <v>10033</v>
          </cell>
        </row>
        <row r="71">
          <cell r="P71">
            <v>0</v>
          </cell>
        </row>
        <row r="77">
          <cell r="P77">
            <v>276532</v>
          </cell>
        </row>
        <row r="78">
          <cell r="P78">
            <v>3809</v>
          </cell>
        </row>
        <row r="79">
          <cell r="P79">
            <v>0</v>
          </cell>
        </row>
        <row r="80">
          <cell r="P80">
            <v>17814</v>
          </cell>
        </row>
        <row r="81">
          <cell r="P81">
            <v>5910236</v>
          </cell>
        </row>
        <row r="82">
          <cell r="P82">
            <v>0</v>
          </cell>
        </row>
        <row r="83">
          <cell r="P83">
            <v>49959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15371</v>
          </cell>
        </row>
        <row r="87">
          <cell r="P87">
            <v>11584903</v>
          </cell>
        </row>
        <row r="88">
          <cell r="P88">
            <v>925627427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885637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1189055</v>
          </cell>
        </row>
        <row r="99">
          <cell r="P99">
            <v>0</v>
          </cell>
        </row>
        <row r="100">
          <cell r="P100">
            <v>15</v>
          </cell>
        </row>
        <row r="101">
          <cell r="P101">
            <v>18410066</v>
          </cell>
        </row>
        <row r="102">
          <cell r="P102">
            <v>30584373</v>
          </cell>
        </row>
        <row r="108">
          <cell r="P108">
            <v>844816229</v>
          </cell>
        </row>
        <row r="110">
          <cell r="P110">
            <v>91525549</v>
          </cell>
        </row>
        <row r="116">
          <cell r="P116">
            <v>3350</v>
          </cell>
        </row>
        <row r="117">
          <cell r="P117">
            <v>-3350</v>
          </cell>
        </row>
        <row r="118">
          <cell r="P118">
            <v>-49959</v>
          </cell>
        </row>
        <row r="119">
          <cell r="P119">
            <v>49959</v>
          </cell>
        </row>
        <row r="120">
          <cell r="P120">
            <v>15567337</v>
          </cell>
        </row>
        <row r="121">
          <cell r="P121">
            <v>-15567337</v>
          </cell>
        </row>
        <row r="122">
          <cell r="P122">
            <v>-16106761</v>
          </cell>
        </row>
        <row r="123">
          <cell r="P123">
            <v>16106761</v>
          </cell>
        </row>
        <row r="124">
          <cell r="P124">
            <v>0</v>
          </cell>
        </row>
        <row r="125">
          <cell r="P125">
            <v>0</v>
          </cell>
        </row>
        <row r="129">
          <cell r="P129">
            <v>0</v>
          </cell>
        </row>
        <row r="130">
          <cell r="P130">
            <v>0</v>
          </cell>
        </row>
        <row r="137">
          <cell r="P137">
            <v>296808</v>
          </cell>
        </row>
        <row r="138">
          <cell r="P138">
            <v>5910236</v>
          </cell>
        </row>
        <row r="139">
          <cell r="P139">
            <v>0</v>
          </cell>
        </row>
        <row r="140">
          <cell r="P140">
            <v>11584903</v>
          </cell>
        </row>
        <row r="141">
          <cell r="P141">
            <v>925627427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844816229</v>
          </cell>
        </row>
        <row r="146">
          <cell r="P146">
            <v>91525549</v>
          </cell>
        </row>
        <row r="147">
          <cell r="P147">
            <v>0</v>
          </cell>
        </row>
        <row r="148">
          <cell r="P148">
            <v>890980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3350</v>
          </cell>
        </row>
        <row r="153">
          <cell r="P153">
            <v>15551878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16075286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29380844</v>
          </cell>
        </row>
        <row r="168">
          <cell r="P168">
            <v>10053</v>
          </cell>
        </row>
        <row r="169">
          <cell r="P169">
            <v>-20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7809-7672-44F1-8123-2F60A1CE4C60}">
  <sheetPr>
    <pageSetUpPr fitToPage="1"/>
  </sheetPr>
  <dimension ref="A1:E64"/>
  <sheetViews>
    <sheetView showGridLines="0" tabSelected="1" topLeftCell="B1" zoomScaleNormal="100" workbookViewId="0">
      <selection activeCell="B1" sqref="B1"/>
    </sheetView>
  </sheetViews>
  <sheetFormatPr defaultColWidth="8.6640625" defaultRowHeight="13.9" customHeight="1" x14ac:dyDescent="0.45"/>
  <cols>
    <col min="1" max="1" width="0.44140625" style="1" hidden="1" customWidth="1"/>
    <col min="2" max="2" width="25.5546875" style="1" customWidth="1"/>
    <col min="3" max="3" width="20.5546875" style="2" customWidth="1"/>
    <col min="4" max="4" width="25.5546875" style="1" customWidth="1"/>
    <col min="5" max="5" width="20.5546875" style="2" customWidth="1"/>
    <col min="6" max="16384" width="8.6640625" style="1"/>
  </cols>
  <sheetData>
    <row r="1" spans="2:5" ht="16.5" x14ac:dyDescent="0.45">
      <c r="E1" s="15" t="str">
        <f>[1]データ!$Q$2</f>
        <v>【北海道後期高齢者医療広域連合】</v>
      </c>
    </row>
    <row r="2" spans="2:5" ht="27.6" customHeight="1" x14ac:dyDescent="0.45">
      <c r="B2" s="52" t="s">
        <v>0</v>
      </c>
      <c r="C2" s="53"/>
      <c r="D2" s="53"/>
      <c r="E2" s="53"/>
    </row>
    <row r="3" spans="2:5" ht="16.5" x14ac:dyDescent="0.45">
      <c r="B3" s="54" t="str">
        <f>SUBSTITUTE(SUBSTITUTE([1]データ!T2,"至　","("),"日","日現在）")</f>
        <v>(令和07年03月31日現在）</v>
      </c>
      <c r="C3" s="55"/>
      <c r="D3" s="55"/>
      <c r="E3" s="55"/>
    </row>
    <row r="4" spans="2:5" ht="17.25" thickBot="1" x14ac:dyDescent="0.5">
      <c r="B4" s="16" t="str">
        <f>[1]データ!$R$2</f>
        <v>会計：一般会計</v>
      </c>
      <c r="E4" s="15" t="str">
        <f>[1]データ!$U$2</f>
        <v>（単位：千円）</v>
      </c>
    </row>
    <row r="5" spans="2:5" ht="17.25" thickBot="1" x14ac:dyDescent="0.5">
      <c r="B5" s="14" t="s">
        <v>1</v>
      </c>
      <c r="C5" s="13" t="s">
        <v>2</v>
      </c>
      <c r="D5" s="14" t="s">
        <v>1</v>
      </c>
      <c r="E5" s="13" t="s">
        <v>2</v>
      </c>
    </row>
    <row r="6" spans="2:5" ht="14.1" customHeight="1" x14ac:dyDescent="0.45">
      <c r="B6" s="9" t="s">
        <v>3</v>
      </c>
      <c r="C6" s="8"/>
      <c r="D6" s="10" t="s">
        <v>4</v>
      </c>
      <c r="E6" s="8"/>
    </row>
    <row r="7" spans="2:5" ht="14.1" customHeight="1" x14ac:dyDescent="0.45">
      <c r="B7" s="9" t="s">
        <v>5</v>
      </c>
      <c r="C7" s="8">
        <f>C8+C38+C41</f>
        <v>0</v>
      </c>
      <c r="D7" s="10" t="s">
        <v>6</v>
      </c>
      <c r="E7" s="8">
        <f>SUM(E8:E12)</f>
        <v>0</v>
      </c>
    </row>
    <row r="8" spans="2:5" ht="14.1" customHeight="1" x14ac:dyDescent="0.45">
      <c r="B8" s="9" t="s">
        <v>7</v>
      </c>
      <c r="C8" s="8">
        <f>C9+C27+C36+C37</f>
        <v>0</v>
      </c>
      <c r="D8" s="10" t="s">
        <v>8</v>
      </c>
      <c r="E8" s="8">
        <f>[1]データ!P59</f>
        <v>0</v>
      </c>
    </row>
    <row r="9" spans="2:5" ht="14.1" customHeight="1" x14ac:dyDescent="0.45">
      <c r="B9" s="9" t="s">
        <v>9</v>
      </c>
      <c r="C9" s="8">
        <f>SUM(C10:C26)</f>
        <v>0</v>
      </c>
      <c r="D9" s="10" t="s">
        <v>10</v>
      </c>
      <c r="E9" s="8">
        <f>[1]データ!P60</f>
        <v>0</v>
      </c>
    </row>
    <row r="10" spans="2:5" ht="14.1" customHeight="1" x14ac:dyDescent="0.45">
      <c r="B10" s="9" t="s">
        <v>11</v>
      </c>
      <c r="C10" s="8">
        <f>[1]データ!P2</f>
        <v>0</v>
      </c>
      <c r="D10" s="10" t="s">
        <v>12</v>
      </c>
      <c r="E10" s="8">
        <f>[1]データ!P61</f>
        <v>0</v>
      </c>
    </row>
    <row r="11" spans="2:5" ht="14.1" customHeight="1" x14ac:dyDescent="0.45">
      <c r="B11" s="9" t="s">
        <v>13</v>
      </c>
      <c r="C11" s="8">
        <f>[1]データ!P3</f>
        <v>0</v>
      </c>
      <c r="D11" s="10" t="s">
        <v>14</v>
      </c>
      <c r="E11" s="8">
        <f>[1]データ!P62</f>
        <v>0</v>
      </c>
    </row>
    <row r="12" spans="2:5" ht="14.1" customHeight="1" x14ac:dyDescent="0.45">
      <c r="B12" s="9" t="s">
        <v>15</v>
      </c>
      <c r="C12" s="8">
        <f>[1]データ!P4</f>
        <v>0</v>
      </c>
      <c r="D12" s="10" t="s">
        <v>16</v>
      </c>
      <c r="E12" s="8">
        <f>[1]データ!P63</f>
        <v>0</v>
      </c>
    </row>
    <row r="13" spans="2:5" ht="14.1" customHeight="1" x14ac:dyDescent="0.45">
      <c r="B13" s="9" t="s">
        <v>17</v>
      </c>
      <c r="C13" s="8">
        <f>[1]データ!P5</f>
        <v>0</v>
      </c>
      <c r="D13" s="10" t="s">
        <v>18</v>
      </c>
      <c r="E13" s="8">
        <f>SUM(E14:E21)</f>
        <v>10033</v>
      </c>
    </row>
    <row r="14" spans="2:5" ht="14.1" customHeight="1" x14ac:dyDescent="0.45">
      <c r="B14" s="9" t="s">
        <v>19</v>
      </c>
      <c r="C14" s="8">
        <f>[1]データ!P6</f>
        <v>0</v>
      </c>
      <c r="D14" s="10" t="s">
        <v>20</v>
      </c>
      <c r="E14" s="8">
        <f>[1]データ!P64</f>
        <v>0</v>
      </c>
    </row>
    <row r="15" spans="2:5" ht="14.1" customHeight="1" x14ac:dyDescent="0.45">
      <c r="B15" s="9" t="s">
        <v>21</v>
      </c>
      <c r="C15" s="8">
        <f>[1]データ!P7</f>
        <v>0</v>
      </c>
      <c r="D15" s="10" t="s">
        <v>22</v>
      </c>
      <c r="E15" s="8">
        <f>[1]データ!P65</f>
        <v>0</v>
      </c>
    </row>
    <row r="16" spans="2:5" ht="14.1" customHeight="1" x14ac:dyDescent="0.45">
      <c r="B16" s="9" t="s">
        <v>23</v>
      </c>
      <c r="C16" s="8">
        <f>[1]データ!P9</f>
        <v>0</v>
      </c>
      <c r="D16" s="10" t="s">
        <v>24</v>
      </c>
      <c r="E16" s="8">
        <f>[1]データ!P66</f>
        <v>0</v>
      </c>
    </row>
    <row r="17" spans="2:5" ht="14.1" customHeight="1" x14ac:dyDescent="0.45">
      <c r="B17" s="9" t="s">
        <v>25</v>
      </c>
      <c r="C17" s="8">
        <f>[1]データ!P10</f>
        <v>0</v>
      </c>
      <c r="D17" s="10" t="s">
        <v>26</v>
      </c>
      <c r="E17" s="8">
        <f>[1]データ!P67</f>
        <v>0</v>
      </c>
    </row>
    <row r="18" spans="2:5" ht="14.1" customHeight="1" x14ac:dyDescent="0.45">
      <c r="B18" s="9" t="s">
        <v>27</v>
      </c>
      <c r="C18" s="8">
        <f>[1]データ!P12</f>
        <v>0</v>
      </c>
      <c r="D18" s="10" t="s">
        <v>28</v>
      </c>
      <c r="E18" s="8">
        <f>[1]データ!P68</f>
        <v>0</v>
      </c>
    </row>
    <row r="19" spans="2:5" ht="14.1" customHeight="1" x14ac:dyDescent="0.45">
      <c r="B19" s="9" t="s">
        <v>29</v>
      </c>
      <c r="C19" s="8">
        <f>[1]データ!P13</f>
        <v>0</v>
      </c>
      <c r="D19" s="10" t="s">
        <v>30</v>
      </c>
      <c r="E19" s="8">
        <f>[1]データ!P69</f>
        <v>0</v>
      </c>
    </row>
    <row r="20" spans="2:5" ht="14.1" customHeight="1" x14ac:dyDescent="0.45">
      <c r="B20" s="9" t="s">
        <v>31</v>
      </c>
      <c r="C20" s="8">
        <f>[1]データ!P15</f>
        <v>0</v>
      </c>
      <c r="D20" s="10" t="s">
        <v>32</v>
      </c>
      <c r="E20" s="8">
        <f>[1]データ!P70</f>
        <v>10033</v>
      </c>
    </row>
    <row r="21" spans="2:5" ht="14.1" customHeight="1" x14ac:dyDescent="0.45">
      <c r="B21" s="9" t="s">
        <v>33</v>
      </c>
      <c r="C21" s="8">
        <f>[1]データ!P16</f>
        <v>0</v>
      </c>
      <c r="D21" s="10" t="s">
        <v>34</v>
      </c>
      <c r="E21" s="8">
        <f>[1]データ!P71</f>
        <v>0</v>
      </c>
    </row>
    <row r="22" spans="2:5" ht="14.1" customHeight="1" x14ac:dyDescent="0.45">
      <c r="B22" s="9" t="s">
        <v>35</v>
      </c>
      <c r="C22" s="8">
        <f>[1]データ!P18</f>
        <v>0</v>
      </c>
      <c r="D22" s="12" t="s">
        <v>36</v>
      </c>
      <c r="E22" s="11">
        <f>E7+E13</f>
        <v>10033</v>
      </c>
    </row>
    <row r="23" spans="2:5" ht="14.1" customHeight="1" x14ac:dyDescent="0.45">
      <c r="B23" s="9" t="s">
        <v>37</v>
      </c>
      <c r="C23" s="8">
        <f>[1]データ!P19</f>
        <v>0</v>
      </c>
      <c r="D23" s="10" t="s">
        <v>38</v>
      </c>
      <c r="E23" s="8"/>
    </row>
    <row r="24" spans="2:5" ht="14.1" customHeight="1" x14ac:dyDescent="0.45">
      <c r="B24" s="9" t="s">
        <v>39</v>
      </c>
      <c r="C24" s="8">
        <f>[1]データ!P21</f>
        <v>0</v>
      </c>
      <c r="D24" s="10" t="s">
        <v>40</v>
      </c>
      <c r="E24" s="8">
        <f>C7+C57+C58</f>
        <v>156168</v>
      </c>
    </row>
    <row r="25" spans="2:5" ht="14.1" customHeight="1" x14ac:dyDescent="0.45">
      <c r="B25" s="9" t="s">
        <v>41</v>
      </c>
      <c r="C25" s="8">
        <f>[1]データ!P22</f>
        <v>0</v>
      </c>
      <c r="D25" s="10" t="s">
        <v>42</v>
      </c>
      <c r="E25" s="8">
        <f>C64-E22-E24</f>
        <v>520989</v>
      </c>
    </row>
    <row r="26" spans="2:5" ht="14.1" customHeight="1" x14ac:dyDescent="0.45">
      <c r="B26" s="9" t="s">
        <v>43</v>
      </c>
      <c r="C26" s="8">
        <f>[1]データ!P24</f>
        <v>0</v>
      </c>
      <c r="D26" s="10" t="s">
        <v>44</v>
      </c>
      <c r="E26" s="8"/>
    </row>
    <row r="27" spans="2:5" ht="14.1" customHeight="1" x14ac:dyDescent="0.45">
      <c r="B27" s="9" t="s">
        <v>45</v>
      </c>
      <c r="C27" s="8">
        <f>SUM(C28:C35)</f>
        <v>0</v>
      </c>
      <c r="D27" s="10" t="s">
        <v>44</v>
      </c>
      <c r="E27" s="8"/>
    </row>
    <row r="28" spans="2:5" ht="14.1" customHeight="1" x14ac:dyDescent="0.45">
      <c r="B28" s="9" t="s">
        <v>11</v>
      </c>
      <c r="C28" s="8">
        <f>[1]データ!P25</f>
        <v>0</v>
      </c>
      <c r="D28" s="10" t="s">
        <v>44</v>
      </c>
      <c r="E28" s="8"/>
    </row>
    <row r="29" spans="2:5" ht="14.1" customHeight="1" x14ac:dyDescent="0.45">
      <c r="B29" s="9" t="s">
        <v>19</v>
      </c>
      <c r="C29" s="8">
        <f>[1]データ!P27</f>
        <v>0</v>
      </c>
      <c r="D29" s="10" t="s">
        <v>44</v>
      </c>
      <c r="E29" s="8"/>
    </row>
    <row r="30" spans="2:5" ht="14.1" customHeight="1" x14ac:dyDescent="0.45">
      <c r="B30" s="9" t="s">
        <v>21</v>
      </c>
      <c r="C30" s="8">
        <f>[1]データ!P28</f>
        <v>0</v>
      </c>
      <c r="D30" s="10" t="s">
        <v>44</v>
      </c>
      <c r="E30" s="8"/>
    </row>
    <row r="31" spans="2:5" ht="14.1" customHeight="1" x14ac:dyDescent="0.45">
      <c r="B31" s="9" t="s">
        <v>23</v>
      </c>
      <c r="C31" s="8">
        <f>[1]データ!P30</f>
        <v>0</v>
      </c>
      <c r="D31" s="10" t="s">
        <v>44</v>
      </c>
      <c r="E31" s="8"/>
    </row>
    <row r="32" spans="2:5" ht="14.1" customHeight="1" x14ac:dyDescent="0.45">
      <c r="B32" s="9" t="s">
        <v>25</v>
      </c>
      <c r="C32" s="8">
        <f>[1]データ!P31</f>
        <v>0</v>
      </c>
      <c r="D32" s="10" t="s">
        <v>44</v>
      </c>
      <c r="E32" s="8"/>
    </row>
    <row r="33" spans="2:5" ht="14.1" customHeight="1" x14ac:dyDescent="0.45">
      <c r="B33" s="9" t="s">
        <v>46</v>
      </c>
      <c r="C33" s="8">
        <f>[1]データ!P33</f>
        <v>0</v>
      </c>
      <c r="D33" s="10" t="s">
        <v>44</v>
      </c>
      <c r="E33" s="8"/>
    </row>
    <row r="34" spans="2:5" ht="14.1" customHeight="1" x14ac:dyDescent="0.45">
      <c r="B34" s="9" t="s">
        <v>41</v>
      </c>
      <c r="C34" s="8">
        <f>[1]データ!P34</f>
        <v>0</v>
      </c>
      <c r="D34" s="10" t="s">
        <v>44</v>
      </c>
      <c r="E34" s="8"/>
    </row>
    <row r="35" spans="2:5" ht="14.1" customHeight="1" x14ac:dyDescent="0.45">
      <c r="B35" s="9" t="s">
        <v>43</v>
      </c>
      <c r="C35" s="8">
        <f>[1]データ!P36</f>
        <v>0</v>
      </c>
      <c r="D35" s="10" t="s">
        <v>44</v>
      </c>
      <c r="E35" s="8"/>
    </row>
    <row r="36" spans="2:5" ht="14.1" customHeight="1" x14ac:dyDescent="0.45">
      <c r="B36" s="9" t="s">
        <v>47</v>
      </c>
      <c r="C36" s="8">
        <f>[1]データ!P37</f>
        <v>0</v>
      </c>
      <c r="D36" s="10" t="s">
        <v>44</v>
      </c>
      <c r="E36" s="8"/>
    </row>
    <row r="37" spans="2:5" ht="14.1" customHeight="1" x14ac:dyDescent="0.45">
      <c r="B37" s="9" t="s">
        <v>48</v>
      </c>
      <c r="C37" s="8">
        <f>[1]データ!P38</f>
        <v>0</v>
      </c>
      <c r="D37" s="10" t="s">
        <v>44</v>
      </c>
      <c r="E37" s="8"/>
    </row>
    <row r="38" spans="2:5" ht="14.1" customHeight="1" x14ac:dyDescent="0.45">
      <c r="B38" s="9" t="s">
        <v>49</v>
      </c>
      <c r="C38" s="8">
        <f>SUM(C39:C40)</f>
        <v>0</v>
      </c>
      <c r="D38" s="10" t="s">
        <v>44</v>
      </c>
      <c r="E38" s="8"/>
    </row>
    <row r="39" spans="2:5" ht="14.1" customHeight="1" x14ac:dyDescent="0.45">
      <c r="B39" s="9" t="s">
        <v>50</v>
      </c>
      <c r="C39" s="8">
        <f>[1]データ!P40</f>
        <v>0</v>
      </c>
      <c r="D39" s="10" t="s">
        <v>44</v>
      </c>
      <c r="E39" s="8"/>
    </row>
    <row r="40" spans="2:5" ht="14.1" customHeight="1" x14ac:dyDescent="0.45">
      <c r="B40" s="9" t="s">
        <v>34</v>
      </c>
      <c r="C40" s="8">
        <f>[1]データ!P41</f>
        <v>0</v>
      </c>
      <c r="D40" s="10" t="s">
        <v>44</v>
      </c>
      <c r="E40" s="8"/>
    </row>
    <row r="41" spans="2:5" ht="14.1" customHeight="1" x14ac:dyDescent="0.45">
      <c r="B41" s="9" t="s">
        <v>51</v>
      </c>
      <c r="C41" s="8">
        <f>C42+C46+C47+C48+C49+C52+C53</f>
        <v>0</v>
      </c>
      <c r="D41" s="10" t="s">
        <v>44</v>
      </c>
      <c r="E41" s="8"/>
    </row>
    <row r="42" spans="2:5" ht="14.1" customHeight="1" x14ac:dyDescent="0.45">
      <c r="B42" s="9" t="s">
        <v>52</v>
      </c>
      <c r="C42" s="8">
        <f>SUM(C43:C45)</f>
        <v>0</v>
      </c>
      <c r="D42" s="10" t="s">
        <v>44</v>
      </c>
      <c r="E42" s="8"/>
    </row>
    <row r="43" spans="2:5" ht="14.1" customHeight="1" x14ac:dyDescent="0.45">
      <c r="B43" s="9" t="s">
        <v>53</v>
      </c>
      <c r="C43" s="8">
        <f>[1]データ!P42</f>
        <v>0</v>
      </c>
      <c r="D43" s="10" t="s">
        <v>44</v>
      </c>
      <c r="E43" s="8"/>
    </row>
    <row r="44" spans="2:5" ht="14.1" customHeight="1" x14ac:dyDescent="0.45">
      <c r="B44" s="9" t="s">
        <v>54</v>
      </c>
      <c r="C44" s="8">
        <f>[1]データ!P43</f>
        <v>0</v>
      </c>
      <c r="D44" s="10" t="s">
        <v>44</v>
      </c>
      <c r="E44" s="8"/>
    </row>
    <row r="45" spans="2:5" ht="14.1" customHeight="1" x14ac:dyDescent="0.45">
      <c r="B45" s="9" t="s">
        <v>46</v>
      </c>
      <c r="C45" s="8">
        <f>[1]データ!P44</f>
        <v>0</v>
      </c>
      <c r="D45" s="10" t="s">
        <v>44</v>
      </c>
      <c r="E45" s="8"/>
    </row>
    <row r="46" spans="2:5" ht="14.1" customHeight="1" x14ac:dyDescent="0.45">
      <c r="B46" s="9" t="s">
        <v>55</v>
      </c>
      <c r="C46" s="8">
        <f>[1]データ!P45</f>
        <v>0</v>
      </c>
      <c r="D46" s="10" t="s">
        <v>44</v>
      </c>
      <c r="E46" s="8"/>
    </row>
    <row r="47" spans="2:5" ht="14.1" customHeight="1" x14ac:dyDescent="0.45">
      <c r="B47" s="9" t="s">
        <v>56</v>
      </c>
      <c r="C47" s="8">
        <f>[1]データ!P46</f>
        <v>0</v>
      </c>
      <c r="D47" s="10" t="s">
        <v>44</v>
      </c>
      <c r="E47" s="8"/>
    </row>
    <row r="48" spans="2:5" ht="14.1" customHeight="1" x14ac:dyDescent="0.45">
      <c r="B48" s="9" t="s">
        <v>57</v>
      </c>
      <c r="C48" s="8">
        <f>[1]データ!P47</f>
        <v>0</v>
      </c>
      <c r="D48" s="10" t="s">
        <v>44</v>
      </c>
      <c r="E48" s="8"/>
    </row>
    <row r="49" spans="2:5" ht="14.1" customHeight="1" x14ac:dyDescent="0.45">
      <c r="B49" s="9" t="s">
        <v>58</v>
      </c>
      <c r="C49" s="8">
        <f>SUM(C50:C51)</f>
        <v>0</v>
      </c>
      <c r="D49" s="10" t="s">
        <v>44</v>
      </c>
      <c r="E49" s="8"/>
    </row>
    <row r="50" spans="2:5" ht="14.1" customHeight="1" x14ac:dyDescent="0.45">
      <c r="B50" s="9" t="s">
        <v>59</v>
      </c>
      <c r="C50" s="8">
        <f>[1]データ!P48</f>
        <v>0</v>
      </c>
      <c r="D50" s="10" t="s">
        <v>44</v>
      </c>
      <c r="E50" s="8"/>
    </row>
    <row r="51" spans="2:5" ht="14.1" customHeight="1" x14ac:dyDescent="0.45">
      <c r="B51" s="9" t="s">
        <v>46</v>
      </c>
      <c r="C51" s="8">
        <f>[1]データ!P49</f>
        <v>0</v>
      </c>
      <c r="D51" s="10" t="s">
        <v>44</v>
      </c>
      <c r="E51" s="8"/>
    </row>
    <row r="52" spans="2:5" ht="14.1" customHeight="1" x14ac:dyDescent="0.45">
      <c r="B52" s="9" t="s">
        <v>34</v>
      </c>
      <c r="C52" s="8">
        <f>[1]データ!P50</f>
        <v>0</v>
      </c>
      <c r="D52" s="10" t="s">
        <v>44</v>
      </c>
      <c r="E52" s="8"/>
    </row>
    <row r="53" spans="2:5" ht="14.1" customHeight="1" x14ac:dyDescent="0.45">
      <c r="B53" s="9" t="s">
        <v>60</v>
      </c>
      <c r="C53" s="8">
        <f>[1]データ!P51</f>
        <v>0</v>
      </c>
      <c r="D53" s="10" t="s">
        <v>44</v>
      </c>
      <c r="E53" s="8"/>
    </row>
    <row r="54" spans="2:5" ht="14.1" customHeight="1" x14ac:dyDescent="0.45">
      <c r="B54" s="9" t="s">
        <v>61</v>
      </c>
      <c r="C54" s="8">
        <f>SUM(C55:C58) +C61+C62+C63</f>
        <v>687190</v>
      </c>
      <c r="D54" s="10" t="s">
        <v>44</v>
      </c>
      <c r="E54" s="8"/>
    </row>
    <row r="55" spans="2:5" ht="14.1" customHeight="1" x14ac:dyDescent="0.45">
      <c r="B55" s="9" t="s">
        <v>62</v>
      </c>
      <c r="C55" s="8">
        <f>資金収支計算書!C57</f>
        <v>531022</v>
      </c>
      <c r="D55" s="10" t="s">
        <v>44</v>
      </c>
      <c r="E55" s="8"/>
    </row>
    <row r="56" spans="2:5" ht="14.1" customHeight="1" x14ac:dyDescent="0.45">
      <c r="B56" s="9" t="s">
        <v>63</v>
      </c>
      <c r="C56" s="8">
        <f>[1]データ!P52</f>
        <v>0</v>
      </c>
      <c r="D56" s="10" t="s">
        <v>44</v>
      </c>
      <c r="E56" s="8"/>
    </row>
    <row r="57" spans="2:5" ht="14.1" customHeight="1" x14ac:dyDescent="0.45">
      <c r="B57" s="9" t="s">
        <v>64</v>
      </c>
      <c r="C57" s="8">
        <f>[1]データ!P53</f>
        <v>0</v>
      </c>
      <c r="D57" s="10" t="s">
        <v>44</v>
      </c>
      <c r="E57" s="8"/>
    </row>
    <row r="58" spans="2:5" ht="14.1" customHeight="1" x14ac:dyDescent="0.45">
      <c r="B58" s="9" t="s">
        <v>65</v>
      </c>
      <c r="C58" s="8">
        <f>SUM(C59:C60)</f>
        <v>156168</v>
      </c>
      <c r="D58" s="10" t="s">
        <v>44</v>
      </c>
      <c r="E58" s="8"/>
    </row>
    <row r="59" spans="2:5" ht="14.1" customHeight="1" x14ac:dyDescent="0.45">
      <c r="B59" s="9" t="s">
        <v>66</v>
      </c>
      <c r="C59" s="8">
        <f>[1]データ!P54</f>
        <v>156168</v>
      </c>
      <c r="D59" s="10" t="s">
        <v>44</v>
      </c>
      <c r="E59" s="8"/>
    </row>
    <row r="60" spans="2:5" ht="14.1" customHeight="1" x14ac:dyDescent="0.45">
      <c r="B60" s="9" t="s">
        <v>67</v>
      </c>
      <c r="C60" s="8">
        <f>[1]データ!P55</f>
        <v>0</v>
      </c>
      <c r="D60" s="10" t="s">
        <v>44</v>
      </c>
      <c r="E60" s="8"/>
    </row>
    <row r="61" spans="2:5" ht="14.1" customHeight="1" x14ac:dyDescent="0.45">
      <c r="B61" s="9" t="s">
        <v>68</v>
      </c>
      <c r="C61" s="8">
        <f>[1]データ!P56</f>
        <v>0</v>
      </c>
      <c r="D61" s="10" t="s">
        <v>44</v>
      </c>
      <c r="E61" s="8"/>
    </row>
    <row r="62" spans="2:5" ht="14.1" customHeight="1" x14ac:dyDescent="0.45">
      <c r="B62" s="9" t="s">
        <v>69</v>
      </c>
      <c r="C62" s="8">
        <f>[1]データ!P57</f>
        <v>0</v>
      </c>
      <c r="D62" s="10" t="s">
        <v>44</v>
      </c>
      <c r="E62" s="8"/>
    </row>
    <row r="63" spans="2:5" ht="14.1" customHeight="1" thickBot="1" x14ac:dyDescent="0.5">
      <c r="B63" s="9" t="s">
        <v>70</v>
      </c>
      <c r="C63" s="8">
        <f>[1]データ!P58</f>
        <v>0</v>
      </c>
      <c r="D63" s="7" t="s">
        <v>71</v>
      </c>
      <c r="E63" s="6">
        <f>SUM(E24:E25)</f>
        <v>677157</v>
      </c>
    </row>
    <row r="64" spans="2:5" ht="14.1" customHeight="1" thickBot="1" x14ac:dyDescent="0.5">
      <c r="B64" s="5" t="s">
        <v>72</v>
      </c>
      <c r="C64" s="3">
        <f>C7+C54</f>
        <v>687190</v>
      </c>
      <c r="D64" s="4" t="s">
        <v>73</v>
      </c>
      <c r="E64" s="3">
        <f>E22+E63</f>
        <v>687190</v>
      </c>
    </row>
  </sheetData>
  <mergeCells count="2">
    <mergeCell ref="B2:E2"/>
    <mergeCell ref="B3:E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45E6-65DB-46A4-A00A-D60914BC731A}">
  <sheetPr>
    <pageSetUpPr fitToPage="1"/>
  </sheetPr>
  <dimension ref="A1:C41"/>
  <sheetViews>
    <sheetView showGridLines="0" topLeftCell="B1" zoomScaleNormal="100" workbookViewId="0">
      <selection activeCell="B1" sqref="B1"/>
    </sheetView>
  </sheetViews>
  <sheetFormatPr defaultColWidth="8.6640625" defaultRowHeight="13.5" x14ac:dyDescent="0.45"/>
  <cols>
    <col min="1" max="1" width="0.109375" style="17" hidden="1" customWidth="1"/>
    <col min="2" max="2" width="45.6640625" style="17" customWidth="1"/>
    <col min="3" max="3" width="25.5546875" style="18" customWidth="1"/>
    <col min="4" max="4" width="2.5546875" style="17" customWidth="1"/>
    <col min="5" max="16384" width="8.6640625" style="17"/>
  </cols>
  <sheetData>
    <row r="1" spans="2:3" ht="16.5" x14ac:dyDescent="0.45">
      <c r="B1" s="1"/>
      <c r="C1" s="15" t="str">
        <f>[1]データ!$Q$2</f>
        <v>【北海道後期高齢者医療広域連合】</v>
      </c>
    </row>
    <row r="2" spans="2:3" ht="26.45" customHeight="1" x14ac:dyDescent="0.45">
      <c r="B2" s="52" t="s">
        <v>74</v>
      </c>
      <c r="C2" s="53"/>
    </row>
    <row r="3" spans="2:3" ht="16.5" x14ac:dyDescent="0.45">
      <c r="B3" s="54" t="str">
        <f>[1]データ!$S$2</f>
        <v>自　令和06年04月01日</v>
      </c>
      <c r="C3" s="53"/>
    </row>
    <row r="4" spans="2:3" ht="16.5" x14ac:dyDescent="0.45">
      <c r="B4" s="54" t="str">
        <f>[1]データ!$T$2</f>
        <v>至　令和07年03月31日</v>
      </c>
      <c r="C4" s="53"/>
    </row>
    <row r="5" spans="2:3" ht="15" thickBot="1" x14ac:dyDescent="0.5">
      <c r="B5" s="16" t="str">
        <f>[1]データ!$R$2</f>
        <v>会計：一般会計</v>
      </c>
      <c r="C5" s="15" t="str">
        <f>[1]データ!$U$2</f>
        <v>（単位：千円）</v>
      </c>
    </row>
    <row r="6" spans="2:3" ht="15" thickBot="1" x14ac:dyDescent="0.5">
      <c r="B6" s="14" t="s">
        <v>1</v>
      </c>
      <c r="C6" s="13" t="s">
        <v>2</v>
      </c>
    </row>
    <row r="7" spans="2:3" ht="15" customHeight="1" x14ac:dyDescent="0.45">
      <c r="B7" s="10" t="s">
        <v>75</v>
      </c>
      <c r="C7" s="8">
        <f>C8+C23</f>
        <v>2063267</v>
      </c>
    </row>
    <row r="8" spans="2:3" ht="15" customHeight="1" x14ac:dyDescent="0.45">
      <c r="B8" s="10" t="s">
        <v>76</v>
      </c>
      <c r="C8" s="8">
        <f>C9+C14+C19</f>
        <v>164073</v>
      </c>
    </row>
    <row r="9" spans="2:3" ht="15" customHeight="1" x14ac:dyDescent="0.45">
      <c r="B9" s="10" t="s">
        <v>77</v>
      </c>
      <c r="C9" s="8">
        <f>SUM(C10:C13)</f>
        <v>111627</v>
      </c>
    </row>
    <row r="10" spans="2:3" ht="15" customHeight="1" x14ac:dyDescent="0.45">
      <c r="B10" s="10" t="s">
        <v>174</v>
      </c>
      <c r="C10" s="8">
        <f>[1]データ!P77</f>
        <v>111322</v>
      </c>
    </row>
    <row r="11" spans="2:3" ht="15" customHeight="1" x14ac:dyDescent="0.45">
      <c r="B11" s="10" t="s">
        <v>78</v>
      </c>
      <c r="C11" s="8">
        <f>[1]データ!P78</f>
        <v>0</v>
      </c>
    </row>
    <row r="12" spans="2:3" ht="15" customHeight="1" x14ac:dyDescent="0.45">
      <c r="B12" s="10" t="s">
        <v>79</v>
      </c>
      <c r="C12" s="8">
        <f>[1]データ!P79</f>
        <v>0</v>
      </c>
    </row>
    <row r="13" spans="2:3" ht="15" customHeight="1" x14ac:dyDescent="0.45">
      <c r="B13" s="10" t="s">
        <v>80</v>
      </c>
      <c r="C13" s="8">
        <f>[1]データ!P80</f>
        <v>305</v>
      </c>
    </row>
    <row r="14" spans="2:3" ht="15" customHeight="1" x14ac:dyDescent="0.45">
      <c r="B14" s="10" t="s">
        <v>81</v>
      </c>
      <c r="C14" s="8">
        <f>SUM(C15:C18)</f>
        <v>52379</v>
      </c>
    </row>
    <row r="15" spans="2:3" ht="15" customHeight="1" x14ac:dyDescent="0.45">
      <c r="B15" s="10" t="s">
        <v>82</v>
      </c>
      <c r="C15" s="8">
        <f>[1]データ!P81</f>
        <v>52379</v>
      </c>
    </row>
    <row r="16" spans="2:3" ht="15" customHeight="1" x14ac:dyDescent="0.45">
      <c r="B16" s="10" t="s">
        <v>83</v>
      </c>
      <c r="C16" s="8">
        <f>[1]データ!P82</f>
        <v>0</v>
      </c>
    </row>
    <row r="17" spans="2:3" ht="15" customHeight="1" x14ac:dyDescent="0.45">
      <c r="B17" s="10" t="s">
        <v>84</v>
      </c>
      <c r="C17" s="8">
        <f>[1]データ!P83</f>
        <v>0</v>
      </c>
    </row>
    <row r="18" spans="2:3" ht="15" customHeight="1" x14ac:dyDescent="0.45">
      <c r="B18" s="10" t="s">
        <v>85</v>
      </c>
      <c r="C18" s="8">
        <f>[1]データ!P84</f>
        <v>0</v>
      </c>
    </row>
    <row r="19" spans="2:3" ht="15" customHeight="1" x14ac:dyDescent="0.45">
      <c r="B19" s="10" t="s">
        <v>86</v>
      </c>
      <c r="C19" s="8">
        <f>SUM(C20:C22)</f>
        <v>67</v>
      </c>
    </row>
    <row r="20" spans="2:3" ht="15" customHeight="1" x14ac:dyDescent="0.45">
      <c r="B20" s="10" t="s">
        <v>87</v>
      </c>
      <c r="C20" s="8">
        <f>[1]データ!P85</f>
        <v>0</v>
      </c>
    </row>
    <row r="21" spans="2:3" ht="15" customHeight="1" x14ac:dyDescent="0.45">
      <c r="B21" s="10" t="s">
        <v>88</v>
      </c>
      <c r="C21" s="8">
        <f>[1]データ!P86</f>
        <v>0</v>
      </c>
    </row>
    <row r="22" spans="2:3" ht="15" customHeight="1" x14ac:dyDescent="0.45">
      <c r="B22" s="10" t="s">
        <v>89</v>
      </c>
      <c r="C22" s="8">
        <f>[1]データ!P87</f>
        <v>67</v>
      </c>
    </row>
    <row r="23" spans="2:3" ht="15" customHeight="1" x14ac:dyDescent="0.45">
      <c r="B23" s="10" t="s">
        <v>90</v>
      </c>
      <c r="C23" s="8">
        <f>SUM(C24:C27)</f>
        <v>1899194</v>
      </c>
    </row>
    <row r="24" spans="2:3" ht="15" customHeight="1" x14ac:dyDescent="0.45">
      <c r="B24" s="10" t="s">
        <v>91</v>
      </c>
      <c r="C24" s="8">
        <f>[1]データ!P88</f>
        <v>636</v>
      </c>
    </row>
    <row r="25" spans="2:3" ht="15" customHeight="1" x14ac:dyDescent="0.45">
      <c r="B25" s="10" t="s">
        <v>92</v>
      </c>
      <c r="C25" s="8">
        <f>[1]データ!P89</f>
        <v>0</v>
      </c>
    </row>
    <row r="26" spans="2:3" ht="15" customHeight="1" x14ac:dyDescent="0.45">
      <c r="B26" s="10" t="s">
        <v>93</v>
      </c>
      <c r="C26" s="8">
        <f>[1]データ!P90</f>
        <v>1898558</v>
      </c>
    </row>
    <row r="27" spans="2:3" ht="15" customHeight="1" x14ac:dyDescent="0.45">
      <c r="B27" s="10" t="s">
        <v>94</v>
      </c>
      <c r="C27" s="8">
        <f>[1]データ!P91</f>
        <v>0</v>
      </c>
    </row>
    <row r="28" spans="2:3" ht="15" customHeight="1" x14ac:dyDescent="0.45">
      <c r="B28" s="10" t="s">
        <v>95</v>
      </c>
      <c r="C28" s="8">
        <f>SUM(C29:C30)</f>
        <v>2817</v>
      </c>
    </row>
    <row r="29" spans="2:3" ht="15" customHeight="1" x14ac:dyDescent="0.45">
      <c r="B29" s="10" t="s">
        <v>96</v>
      </c>
      <c r="C29" s="8">
        <f>[1]データ!P92</f>
        <v>0</v>
      </c>
    </row>
    <row r="30" spans="2:3" ht="15" customHeight="1" x14ac:dyDescent="0.45">
      <c r="B30" s="10" t="s">
        <v>97</v>
      </c>
      <c r="C30" s="8">
        <f>[1]データ!P93</f>
        <v>2817</v>
      </c>
    </row>
    <row r="31" spans="2:3" ht="15" customHeight="1" x14ac:dyDescent="0.45">
      <c r="B31" s="12" t="s">
        <v>98</v>
      </c>
      <c r="C31" s="11">
        <f>C7-C28</f>
        <v>2060450</v>
      </c>
    </row>
    <row r="32" spans="2:3" ht="15" customHeight="1" x14ac:dyDescent="0.45">
      <c r="B32" s="10" t="s">
        <v>99</v>
      </c>
      <c r="C32" s="8">
        <f>SUM(C33:C37)</f>
        <v>0</v>
      </c>
    </row>
    <row r="33" spans="2:3" ht="15" customHeight="1" x14ac:dyDescent="0.45">
      <c r="B33" s="10" t="s">
        <v>100</v>
      </c>
      <c r="C33" s="8">
        <f>[1]データ!P94</f>
        <v>0</v>
      </c>
    </row>
    <row r="34" spans="2:3" ht="15" customHeight="1" x14ac:dyDescent="0.45">
      <c r="B34" s="10" t="s">
        <v>101</v>
      </c>
      <c r="C34" s="8">
        <f>[1]データ!P95</f>
        <v>0</v>
      </c>
    </row>
    <row r="35" spans="2:3" ht="15" customHeight="1" x14ac:dyDescent="0.45">
      <c r="B35" s="10" t="s">
        <v>102</v>
      </c>
      <c r="C35" s="8">
        <f>[1]データ!P96</f>
        <v>0</v>
      </c>
    </row>
    <row r="36" spans="2:3" ht="15" customHeight="1" x14ac:dyDescent="0.45">
      <c r="B36" s="10" t="s">
        <v>103</v>
      </c>
      <c r="C36" s="8">
        <f>[1]データ!P97</f>
        <v>0</v>
      </c>
    </row>
    <row r="37" spans="2:3" ht="15" customHeight="1" x14ac:dyDescent="0.45">
      <c r="B37" s="10" t="s">
        <v>104</v>
      </c>
      <c r="C37" s="8">
        <f>[1]データ!P98</f>
        <v>0</v>
      </c>
    </row>
    <row r="38" spans="2:3" ht="15" customHeight="1" x14ac:dyDescent="0.45">
      <c r="B38" s="10" t="s">
        <v>105</v>
      </c>
      <c r="C38" s="8">
        <f>SUM(C39:C40)</f>
        <v>0</v>
      </c>
    </row>
    <row r="39" spans="2:3" ht="15" customHeight="1" x14ac:dyDescent="0.45">
      <c r="B39" s="10" t="s">
        <v>106</v>
      </c>
      <c r="C39" s="8">
        <f>[1]データ!P99</f>
        <v>0</v>
      </c>
    </row>
    <row r="40" spans="2:3" ht="15" customHeight="1" thickBot="1" x14ac:dyDescent="0.5">
      <c r="B40" s="10" t="s">
        <v>107</v>
      </c>
      <c r="C40" s="8">
        <f>[1]データ!P100</f>
        <v>0</v>
      </c>
    </row>
    <row r="41" spans="2:3" ht="15" customHeight="1" thickBot="1" x14ac:dyDescent="0.5">
      <c r="B41" s="4" t="s">
        <v>108</v>
      </c>
      <c r="C41" s="3">
        <f>C31+C32-C38</f>
        <v>2060450</v>
      </c>
    </row>
  </sheetData>
  <mergeCells count="3">
    <mergeCell ref="B2:C2"/>
    <mergeCell ref="B3:C3"/>
    <mergeCell ref="B4:C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E54C-378A-4D87-A7E1-3BFE1ACAC62C}">
  <sheetPr>
    <pageSetUpPr fitToPage="1"/>
  </sheetPr>
  <dimension ref="A1:I49"/>
  <sheetViews>
    <sheetView showGridLines="0" topLeftCell="B1" zoomScaleNormal="100" workbookViewId="0">
      <selection activeCell="B1" sqref="B1"/>
    </sheetView>
  </sheetViews>
  <sheetFormatPr defaultColWidth="8.6640625" defaultRowHeight="16.5" x14ac:dyDescent="0.45"/>
  <cols>
    <col min="1" max="1" width="0.33203125" style="1" hidden="1" customWidth="1"/>
    <col min="2" max="2" width="25.5546875" style="1" customWidth="1"/>
    <col min="3" max="5" width="18.5546875" style="2" customWidth="1"/>
    <col min="6" max="6" width="1.44140625" style="1" customWidth="1"/>
    <col min="7" max="16384" width="8.6640625" style="1"/>
  </cols>
  <sheetData>
    <row r="1" spans="2:9" ht="13.35" customHeight="1" x14ac:dyDescent="0.45">
      <c r="E1" s="15" t="str">
        <f>[1]データ!$Q$2</f>
        <v>【北海道後期高齢者医療広域連合】</v>
      </c>
    </row>
    <row r="2" spans="2:9" ht="26.45" customHeight="1" x14ac:dyDescent="0.45">
      <c r="B2" s="57" t="s">
        <v>109</v>
      </c>
      <c r="C2" s="57"/>
      <c r="D2" s="57"/>
      <c r="E2" s="57"/>
    </row>
    <row r="3" spans="2:9" ht="17.649999999999999" customHeight="1" x14ac:dyDescent="0.45">
      <c r="B3" s="54" t="str">
        <f>[1]データ!$S$2</f>
        <v>自　令和06年04月01日</v>
      </c>
      <c r="C3" s="54"/>
      <c r="D3" s="54"/>
      <c r="E3" s="54"/>
    </row>
    <row r="4" spans="2:9" x14ac:dyDescent="0.45">
      <c r="B4" s="54" t="str">
        <f>[1]データ!$T$2</f>
        <v>至　令和07年03月31日</v>
      </c>
      <c r="C4" s="54"/>
      <c r="D4" s="54"/>
      <c r="E4" s="54"/>
      <c r="H4" s="56"/>
      <c r="I4" s="56"/>
    </row>
    <row r="5" spans="2:9" ht="17.25" thickBot="1" x14ac:dyDescent="0.5">
      <c r="B5" s="16" t="str">
        <f>[1]データ!$R$2</f>
        <v>会計：一般会計</v>
      </c>
      <c r="C5" s="47"/>
      <c r="D5" s="47"/>
      <c r="E5" s="15" t="str">
        <f>[1]データ!$U$2</f>
        <v>（単位：千円）</v>
      </c>
    </row>
    <row r="6" spans="2:9" ht="13.9" customHeight="1" x14ac:dyDescent="0.45">
      <c r="B6" s="58" t="s">
        <v>1</v>
      </c>
      <c r="C6" s="60" t="s">
        <v>110</v>
      </c>
      <c r="D6" s="46"/>
      <c r="E6" s="45"/>
    </row>
    <row r="7" spans="2:9" ht="13.9" customHeight="1" thickBot="1" x14ac:dyDescent="0.5">
      <c r="B7" s="59"/>
      <c r="C7" s="61"/>
      <c r="D7" s="44" t="s">
        <v>111</v>
      </c>
      <c r="E7" s="43" t="s">
        <v>112</v>
      </c>
    </row>
    <row r="8" spans="2:9" ht="16.350000000000001" customHeight="1" x14ac:dyDescent="0.45">
      <c r="B8" s="42" t="s">
        <v>113</v>
      </c>
      <c r="C8" s="41">
        <f>D8+E8</f>
        <v>495836</v>
      </c>
      <c r="D8" s="41">
        <f>[1]データ!P101</f>
        <v>365803</v>
      </c>
      <c r="E8" s="40">
        <f>[1]データ!P102</f>
        <v>130033</v>
      </c>
    </row>
    <row r="9" spans="2:9" ht="16.350000000000001" customHeight="1" x14ac:dyDescent="0.45">
      <c r="B9" s="26" t="s">
        <v>114</v>
      </c>
      <c r="C9" s="28">
        <f>D9+E9</f>
        <v>-2060450</v>
      </c>
      <c r="D9" s="35"/>
      <c r="E9" s="31">
        <f>行政コスト計算書!C41*-1</f>
        <v>-2060450</v>
      </c>
      <c r="F9" s="19"/>
    </row>
    <row r="10" spans="2:9" ht="16.350000000000001" customHeight="1" x14ac:dyDescent="0.45">
      <c r="B10" s="26" t="s">
        <v>115</v>
      </c>
      <c r="C10" s="28">
        <f t="shared" ref="C10:C11" si="0">D10+E10</f>
        <v>2241771</v>
      </c>
      <c r="D10" s="32"/>
      <c r="E10" s="31">
        <f>SUM(E11:E12)</f>
        <v>2241771</v>
      </c>
      <c r="F10" s="19"/>
    </row>
    <row r="11" spans="2:9" ht="16.350000000000001" customHeight="1" x14ac:dyDescent="0.45">
      <c r="B11" s="26" t="s">
        <v>116</v>
      </c>
      <c r="C11" s="28">
        <f t="shared" si="0"/>
        <v>2236645</v>
      </c>
      <c r="D11" s="32"/>
      <c r="E11" s="31">
        <f>[1]データ!P108</f>
        <v>2236645</v>
      </c>
      <c r="F11" s="19"/>
    </row>
    <row r="12" spans="2:9" ht="16.350000000000001" customHeight="1" x14ac:dyDescent="0.45">
      <c r="B12" s="26" t="s">
        <v>117</v>
      </c>
      <c r="C12" s="39">
        <f>D12+E12</f>
        <v>5126</v>
      </c>
      <c r="D12" s="32"/>
      <c r="E12" s="31">
        <f>[1]データ!P110</f>
        <v>5126</v>
      </c>
      <c r="F12" s="19"/>
    </row>
    <row r="13" spans="2:9" ht="16.350000000000001" customHeight="1" x14ac:dyDescent="0.45">
      <c r="B13" s="38" t="s">
        <v>179</v>
      </c>
      <c r="C13" s="28">
        <f>C9+C10</f>
        <v>181321</v>
      </c>
      <c r="D13" s="37"/>
      <c r="E13" s="36">
        <f>E9+E10</f>
        <v>181321</v>
      </c>
      <c r="F13" s="19"/>
    </row>
    <row r="14" spans="2:9" ht="16.350000000000001" customHeight="1" x14ac:dyDescent="0.45">
      <c r="B14" s="26" t="s">
        <v>118</v>
      </c>
      <c r="C14" s="35"/>
      <c r="D14" s="34">
        <f>SUM(D15:D18)</f>
        <v>-209635</v>
      </c>
      <c r="E14" s="33">
        <f>SUM(E15:E18)</f>
        <v>209635</v>
      </c>
      <c r="F14" s="19"/>
    </row>
    <row r="15" spans="2:9" ht="16.350000000000001" customHeight="1" x14ac:dyDescent="0.45">
      <c r="B15" s="26" t="s">
        <v>119</v>
      </c>
      <c r="C15" s="32"/>
      <c r="D15" s="28">
        <f>[1]データ!P116</f>
        <v>0</v>
      </c>
      <c r="E15" s="31">
        <f>[1]データ!P117</f>
        <v>0</v>
      </c>
      <c r="F15" s="19"/>
    </row>
    <row r="16" spans="2:9" ht="16.350000000000001" customHeight="1" x14ac:dyDescent="0.45">
      <c r="B16" s="26" t="s">
        <v>120</v>
      </c>
      <c r="C16" s="32"/>
      <c r="D16" s="28">
        <f>[1]データ!P118</f>
        <v>0</v>
      </c>
      <c r="E16" s="31">
        <f>[1]データ!P119</f>
        <v>0</v>
      </c>
      <c r="F16" s="19"/>
    </row>
    <row r="17" spans="2:6" ht="16.350000000000001" customHeight="1" x14ac:dyDescent="0.45">
      <c r="B17" s="26" t="s">
        <v>121</v>
      </c>
      <c r="C17" s="32"/>
      <c r="D17" s="28">
        <f>[1]データ!P120</f>
        <v>65651</v>
      </c>
      <c r="E17" s="31">
        <f>[1]データ!P121</f>
        <v>-65651</v>
      </c>
      <c r="F17" s="19"/>
    </row>
    <row r="18" spans="2:6" ht="16.350000000000001" customHeight="1" x14ac:dyDescent="0.45">
      <c r="B18" s="26" t="s">
        <v>122</v>
      </c>
      <c r="C18" s="32"/>
      <c r="D18" s="28">
        <f>[1]データ!P122</f>
        <v>-275286</v>
      </c>
      <c r="E18" s="31">
        <f>[1]データ!P123</f>
        <v>275286</v>
      </c>
      <c r="F18" s="19"/>
    </row>
    <row r="19" spans="2:6" ht="16.350000000000001" customHeight="1" x14ac:dyDescent="0.45">
      <c r="B19" s="26" t="s">
        <v>123</v>
      </c>
      <c r="C19" s="28">
        <f>D19+E19</f>
        <v>0</v>
      </c>
      <c r="D19" s="28">
        <f>[1]データ!P124</f>
        <v>0</v>
      </c>
      <c r="E19" s="30"/>
      <c r="F19" s="19"/>
    </row>
    <row r="20" spans="2:6" ht="16.350000000000001" customHeight="1" x14ac:dyDescent="0.45">
      <c r="B20" s="26" t="s">
        <v>175</v>
      </c>
      <c r="C20" s="28">
        <f>D20+E20</f>
        <v>0</v>
      </c>
      <c r="D20" s="28">
        <f>[1]データ!P125</f>
        <v>0</v>
      </c>
      <c r="E20" s="30"/>
      <c r="F20" s="19"/>
    </row>
    <row r="21" spans="2:6" ht="16.350000000000001" customHeight="1" x14ac:dyDescent="0.45">
      <c r="B21" s="29" t="s">
        <v>176</v>
      </c>
      <c r="C21" s="28">
        <f>D21+E21</f>
        <v>0</v>
      </c>
      <c r="D21" s="28">
        <f>[1]データ!P129</f>
        <v>0</v>
      </c>
      <c r="E21" s="27">
        <f>[1]データ!P130</f>
        <v>0</v>
      </c>
      <c r="F21" s="19"/>
    </row>
    <row r="22" spans="2:6" ht="16.350000000000001" customHeight="1" thickBot="1" x14ac:dyDescent="0.5">
      <c r="B22" s="26" t="s">
        <v>177</v>
      </c>
      <c r="C22" s="25">
        <f>D22+E22</f>
        <v>181321</v>
      </c>
      <c r="D22" s="25">
        <f>D14+D19+D20+D21</f>
        <v>-209635</v>
      </c>
      <c r="E22" s="24">
        <f>E13+E14+E19+E20+E21</f>
        <v>390956</v>
      </c>
      <c r="F22" s="19"/>
    </row>
    <row r="23" spans="2:6" ht="16.350000000000001" customHeight="1" thickBot="1" x14ac:dyDescent="0.5">
      <c r="B23" s="23" t="s">
        <v>178</v>
      </c>
      <c r="C23" s="22">
        <f>D23+E23</f>
        <v>677157</v>
      </c>
      <c r="D23" s="22">
        <f>D8+D13+D22</f>
        <v>156168</v>
      </c>
      <c r="E23" s="21">
        <f>E8+E22</f>
        <v>520989</v>
      </c>
      <c r="F23" s="19"/>
    </row>
    <row r="24" spans="2:6" ht="4.3499999999999996" customHeight="1" x14ac:dyDescent="0.45">
      <c r="D24" s="20"/>
      <c r="F24" s="19"/>
    </row>
    <row r="25" spans="2:6" x14ac:dyDescent="0.45">
      <c r="F25" s="19"/>
    </row>
    <row r="26" spans="2:6" x14ac:dyDescent="0.45">
      <c r="F26" s="19"/>
    </row>
    <row r="27" spans="2:6" x14ac:dyDescent="0.45">
      <c r="F27" s="19"/>
    </row>
    <row r="28" spans="2:6" x14ac:dyDescent="0.45">
      <c r="F28" s="19"/>
    </row>
    <row r="29" spans="2:6" x14ac:dyDescent="0.45">
      <c r="F29" s="19"/>
    </row>
    <row r="30" spans="2:6" x14ac:dyDescent="0.45">
      <c r="F30" s="19"/>
    </row>
    <row r="31" spans="2:6" x14ac:dyDescent="0.45">
      <c r="F31" s="19"/>
    </row>
    <row r="32" spans="2:6" x14ac:dyDescent="0.45">
      <c r="F32" s="19"/>
    </row>
    <row r="33" spans="6:6" x14ac:dyDescent="0.45">
      <c r="F33" s="19"/>
    </row>
    <row r="34" spans="6:6" x14ac:dyDescent="0.45">
      <c r="F34" s="19"/>
    </row>
    <row r="35" spans="6:6" x14ac:dyDescent="0.45">
      <c r="F35" s="19"/>
    </row>
    <row r="36" spans="6:6" x14ac:dyDescent="0.45">
      <c r="F36" s="19"/>
    </row>
    <row r="37" spans="6:6" x14ac:dyDescent="0.45">
      <c r="F37" s="19"/>
    </row>
    <row r="38" spans="6:6" x14ac:dyDescent="0.45">
      <c r="F38" s="19"/>
    </row>
    <row r="39" spans="6:6" x14ac:dyDescent="0.45">
      <c r="F39" s="19"/>
    </row>
    <row r="40" spans="6:6" x14ac:dyDescent="0.45">
      <c r="F40" s="19"/>
    </row>
    <row r="41" spans="6:6" x14ac:dyDescent="0.45">
      <c r="F41" s="19"/>
    </row>
    <row r="42" spans="6:6" x14ac:dyDescent="0.45">
      <c r="F42" s="19"/>
    </row>
    <row r="43" spans="6:6" x14ac:dyDescent="0.45">
      <c r="F43" s="19"/>
    </row>
    <row r="44" spans="6:6" x14ac:dyDescent="0.45">
      <c r="F44" s="19"/>
    </row>
    <row r="45" spans="6:6" x14ac:dyDescent="0.45">
      <c r="F45" s="19"/>
    </row>
    <row r="46" spans="6:6" x14ac:dyDescent="0.45">
      <c r="F46" s="19"/>
    </row>
    <row r="47" spans="6:6" x14ac:dyDescent="0.45">
      <c r="F47" s="19"/>
    </row>
    <row r="48" spans="6:6" x14ac:dyDescent="0.45">
      <c r="F48" s="19"/>
    </row>
    <row r="49" spans="6:6" x14ac:dyDescent="0.45">
      <c r="F49" s="19"/>
    </row>
  </sheetData>
  <mergeCells count="6">
    <mergeCell ref="B2:E2"/>
    <mergeCell ref="B3:E3"/>
    <mergeCell ref="B4:E4"/>
    <mergeCell ref="H4:I4"/>
    <mergeCell ref="B6:B7"/>
    <mergeCell ref="C6:C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BDE5-CBB2-4EC5-8DD3-F903542CF6EA}">
  <sheetPr>
    <pageSetUpPr fitToPage="1"/>
  </sheetPr>
  <dimension ref="B1:C57"/>
  <sheetViews>
    <sheetView showGridLines="0" zoomScaleNormal="100" zoomScaleSheetLayoutView="100" workbookViewId="0">
      <selection activeCell="B1" sqref="B1"/>
    </sheetView>
  </sheetViews>
  <sheetFormatPr defaultColWidth="8.6640625" defaultRowHeight="16.5" x14ac:dyDescent="0.45"/>
  <cols>
    <col min="1" max="1" width="0.109375" style="1" customWidth="1"/>
    <col min="2" max="2" width="40.5546875" style="1" customWidth="1"/>
    <col min="3" max="3" width="25.5546875" style="2" customWidth="1"/>
    <col min="4" max="16384" width="8.6640625" style="1"/>
  </cols>
  <sheetData>
    <row r="1" spans="2:3" x14ac:dyDescent="0.45">
      <c r="C1" s="15" t="str">
        <f>[1]データ!$Q$2</f>
        <v>【北海道後期高齢者医療広域連合】</v>
      </c>
    </row>
    <row r="2" spans="2:3" ht="26.45" customHeight="1" x14ac:dyDescent="0.45">
      <c r="B2" s="52" t="s">
        <v>124</v>
      </c>
      <c r="C2" s="53"/>
    </row>
    <row r="3" spans="2:3" x14ac:dyDescent="0.45">
      <c r="B3" s="54" t="str">
        <f>[1]データ!$S$2</f>
        <v>自　令和06年04月01日</v>
      </c>
      <c r="C3" s="53"/>
    </row>
    <row r="4" spans="2:3" x14ac:dyDescent="0.45">
      <c r="B4" s="54" t="str">
        <f>[1]データ!$T$2</f>
        <v>至　令和07年03月31日</v>
      </c>
      <c r="C4" s="53"/>
    </row>
    <row r="5" spans="2:3" ht="17.25" thickBot="1" x14ac:dyDescent="0.5">
      <c r="B5" s="16" t="str">
        <f>[1]データ!$R$2</f>
        <v>会計：一般会計</v>
      </c>
      <c r="C5" s="15" t="str">
        <f>[1]データ!$U$2</f>
        <v>（単位：千円）</v>
      </c>
    </row>
    <row r="6" spans="2:3" ht="17.25" thickBot="1" x14ac:dyDescent="0.5">
      <c r="B6" s="14" t="s">
        <v>1</v>
      </c>
      <c r="C6" s="13" t="s">
        <v>2</v>
      </c>
    </row>
    <row r="7" spans="2:3" ht="14.1" customHeight="1" x14ac:dyDescent="0.45">
      <c r="B7" s="10" t="s">
        <v>125</v>
      </c>
      <c r="C7" s="8"/>
    </row>
    <row r="8" spans="2:3" ht="14.1" customHeight="1" x14ac:dyDescent="0.45">
      <c r="B8" s="10" t="s">
        <v>126</v>
      </c>
      <c r="C8" s="8">
        <f>C9+C14</f>
        <v>2063267</v>
      </c>
    </row>
    <row r="9" spans="2:3" ht="14.1" customHeight="1" x14ac:dyDescent="0.45">
      <c r="B9" s="10" t="s">
        <v>127</v>
      </c>
      <c r="C9" s="8">
        <f>SUM(C10:C13)</f>
        <v>164073</v>
      </c>
    </row>
    <row r="10" spans="2:3" ht="14.1" customHeight="1" x14ac:dyDescent="0.45">
      <c r="B10" s="10" t="s">
        <v>128</v>
      </c>
      <c r="C10" s="8">
        <f>[1]データ!P137</f>
        <v>111627</v>
      </c>
    </row>
    <row r="11" spans="2:3" ht="14.1" customHeight="1" x14ac:dyDescent="0.45">
      <c r="B11" s="10" t="s">
        <v>129</v>
      </c>
      <c r="C11" s="8">
        <f>[1]データ!P138</f>
        <v>52379</v>
      </c>
    </row>
    <row r="12" spans="2:3" ht="14.1" customHeight="1" x14ac:dyDescent="0.45">
      <c r="B12" s="10" t="s">
        <v>130</v>
      </c>
      <c r="C12" s="8">
        <f>[1]データ!P139</f>
        <v>0</v>
      </c>
    </row>
    <row r="13" spans="2:3" ht="14.1" customHeight="1" x14ac:dyDescent="0.45">
      <c r="B13" s="10" t="s">
        <v>131</v>
      </c>
      <c r="C13" s="8">
        <f>[1]データ!P140</f>
        <v>67</v>
      </c>
    </row>
    <row r="14" spans="2:3" ht="14.1" customHeight="1" x14ac:dyDescent="0.45">
      <c r="B14" s="10" t="s">
        <v>132</v>
      </c>
      <c r="C14" s="8">
        <f>SUM(C15:C18)</f>
        <v>1899194</v>
      </c>
    </row>
    <row r="15" spans="2:3" ht="14.1" customHeight="1" x14ac:dyDescent="0.45">
      <c r="B15" s="10" t="s">
        <v>133</v>
      </c>
      <c r="C15" s="8">
        <f>[1]データ!P141</f>
        <v>636</v>
      </c>
    </row>
    <row r="16" spans="2:3" ht="14.1" customHeight="1" x14ac:dyDescent="0.45">
      <c r="B16" s="10" t="s">
        <v>134</v>
      </c>
      <c r="C16" s="8">
        <f>[1]データ!P142</f>
        <v>0</v>
      </c>
    </row>
    <row r="17" spans="2:3" ht="14.1" customHeight="1" x14ac:dyDescent="0.45">
      <c r="B17" s="10" t="s">
        <v>135</v>
      </c>
      <c r="C17" s="8">
        <f>[1]データ!P143</f>
        <v>1898558</v>
      </c>
    </row>
    <row r="18" spans="2:3" ht="14.1" customHeight="1" x14ac:dyDescent="0.45">
      <c r="B18" s="10" t="s">
        <v>136</v>
      </c>
      <c r="C18" s="8">
        <f>[1]データ!P144</f>
        <v>0</v>
      </c>
    </row>
    <row r="19" spans="2:3" ht="14.1" customHeight="1" x14ac:dyDescent="0.45">
      <c r="B19" s="10" t="s">
        <v>137</v>
      </c>
      <c r="C19" s="8">
        <f>SUM(C20:C23)</f>
        <v>2244588</v>
      </c>
    </row>
    <row r="20" spans="2:3" ht="14.1" customHeight="1" x14ac:dyDescent="0.45">
      <c r="B20" s="10" t="s">
        <v>138</v>
      </c>
      <c r="C20" s="8">
        <f>[1]データ!P145</f>
        <v>2236645</v>
      </c>
    </row>
    <row r="21" spans="2:3" ht="14.1" customHeight="1" x14ac:dyDescent="0.45">
      <c r="B21" s="10" t="s">
        <v>139</v>
      </c>
      <c r="C21" s="8">
        <f>[1]データ!P146</f>
        <v>5126</v>
      </c>
    </row>
    <row r="22" spans="2:3" ht="14.1" customHeight="1" x14ac:dyDescent="0.45">
      <c r="B22" s="10" t="s">
        <v>140</v>
      </c>
      <c r="C22" s="8">
        <f>[1]データ!P147</f>
        <v>0</v>
      </c>
    </row>
    <row r="23" spans="2:3" ht="14.1" customHeight="1" x14ac:dyDescent="0.45">
      <c r="B23" s="10" t="s">
        <v>141</v>
      </c>
      <c r="C23" s="8">
        <f>[1]データ!P148</f>
        <v>2817</v>
      </c>
    </row>
    <row r="24" spans="2:3" ht="14.1" customHeight="1" x14ac:dyDescent="0.45">
      <c r="B24" s="10" t="s">
        <v>142</v>
      </c>
      <c r="C24" s="8">
        <f>SUM(C25:C26)</f>
        <v>0</v>
      </c>
    </row>
    <row r="25" spans="2:3" ht="14.1" customHeight="1" x14ac:dyDescent="0.45">
      <c r="B25" s="10" t="s">
        <v>143</v>
      </c>
      <c r="C25" s="8">
        <f>[1]データ!P149</f>
        <v>0</v>
      </c>
    </row>
    <row r="26" spans="2:3" ht="14.1" customHeight="1" x14ac:dyDescent="0.45">
      <c r="B26" s="10" t="s">
        <v>144</v>
      </c>
      <c r="C26" s="8">
        <f>[1]データ!P150</f>
        <v>0</v>
      </c>
    </row>
    <row r="27" spans="2:3" ht="14.1" customHeight="1" x14ac:dyDescent="0.45">
      <c r="B27" s="10" t="s">
        <v>145</v>
      </c>
      <c r="C27" s="8">
        <f>[1]データ!P151</f>
        <v>0</v>
      </c>
    </row>
    <row r="28" spans="2:3" ht="14.1" customHeight="1" x14ac:dyDescent="0.45">
      <c r="B28" s="12" t="s">
        <v>146</v>
      </c>
      <c r="C28" s="11">
        <f>-C8+C19-C24+C27</f>
        <v>181321</v>
      </c>
    </row>
    <row r="29" spans="2:3" ht="14.1" customHeight="1" x14ac:dyDescent="0.45">
      <c r="B29" s="10" t="s">
        <v>147</v>
      </c>
      <c r="C29" s="8"/>
    </row>
    <row r="30" spans="2:3" ht="14.1" customHeight="1" x14ac:dyDescent="0.45">
      <c r="B30" s="10" t="s">
        <v>148</v>
      </c>
      <c r="C30" s="8">
        <f>SUM(C31:C35)</f>
        <v>65651</v>
      </c>
    </row>
    <row r="31" spans="2:3" ht="14.1" customHeight="1" x14ac:dyDescent="0.45">
      <c r="B31" s="10" t="s">
        <v>180</v>
      </c>
      <c r="C31" s="8">
        <f>[1]データ!P152</f>
        <v>0</v>
      </c>
    </row>
    <row r="32" spans="2:3" ht="14.1" customHeight="1" x14ac:dyDescent="0.45">
      <c r="B32" s="10" t="s">
        <v>149</v>
      </c>
      <c r="C32" s="8">
        <f>[1]データ!P153</f>
        <v>65651</v>
      </c>
    </row>
    <row r="33" spans="2:3" ht="14.1" customHeight="1" x14ac:dyDescent="0.45">
      <c r="B33" s="10" t="s">
        <v>150</v>
      </c>
      <c r="C33" s="8">
        <f>[1]データ!P154</f>
        <v>0</v>
      </c>
    </row>
    <row r="34" spans="2:3" ht="14.1" customHeight="1" x14ac:dyDescent="0.45">
      <c r="B34" s="10" t="s">
        <v>151</v>
      </c>
      <c r="C34" s="8">
        <f>[1]データ!P155</f>
        <v>0</v>
      </c>
    </row>
    <row r="35" spans="2:3" ht="14.1" customHeight="1" x14ac:dyDescent="0.45">
      <c r="B35" s="10" t="s">
        <v>152</v>
      </c>
      <c r="C35" s="8">
        <f>[1]データ!P156</f>
        <v>0</v>
      </c>
    </row>
    <row r="36" spans="2:3" ht="14.1" customHeight="1" x14ac:dyDescent="0.45">
      <c r="B36" s="10" t="s">
        <v>153</v>
      </c>
      <c r="C36" s="8">
        <f>SUM(C37:C41)</f>
        <v>275286</v>
      </c>
    </row>
    <row r="37" spans="2:3" ht="14.1" customHeight="1" x14ac:dyDescent="0.45">
      <c r="B37" s="10" t="s">
        <v>181</v>
      </c>
      <c r="C37" s="8">
        <f>[1]データ!P157</f>
        <v>0</v>
      </c>
    </row>
    <row r="38" spans="2:3" ht="14.1" customHeight="1" x14ac:dyDescent="0.45">
      <c r="B38" s="10" t="s">
        <v>154</v>
      </c>
      <c r="C38" s="8">
        <f>[1]データ!P158</f>
        <v>275286</v>
      </c>
    </row>
    <row r="39" spans="2:3" ht="14.1" customHeight="1" x14ac:dyDescent="0.45">
      <c r="B39" s="10" t="s">
        <v>155</v>
      </c>
      <c r="C39" s="8">
        <f>[1]データ!P159</f>
        <v>0</v>
      </c>
    </row>
    <row r="40" spans="2:3" ht="14.1" customHeight="1" x14ac:dyDescent="0.45">
      <c r="B40" s="10" t="s">
        <v>156</v>
      </c>
      <c r="C40" s="8">
        <f>[1]データ!P160</f>
        <v>0</v>
      </c>
    </row>
    <row r="41" spans="2:3" ht="14.1" customHeight="1" x14ac:dyDescent="0.45">
      <c r="B41" s="10" t="s">
        <v>157</v>
      </c>
      <c r="C41" s="8">
        <f>[1]データ!P161</f>
        <v>0</v>
      </c>
    </row>
    <row r="42" spans="2:3" ht="14.1" customHeight="1" x14ac:dyDescent="0.45">
      <c r="B42" s="12" t="s">
        <v>158</v>
      </c>
      <c r="C42" s="11">
        <f>-C30+C36</f>
        <v>209635</v>
      </c>
    </row>
    <row r="43" spans="2:3" ht="14.1" customHeight="1" x14ac:dyDescent="0.45">
      <c r="B43" s="10" t="s">
        <v>159</v>
      </c>
      <c r="C43" s="8"/>
    </row>
    <row r="44" spans="2:3" ht="14.1" customHeight="1" x14ac:dyDescent="0.45">
      <c r="B44" s="10" t="s">
        <v>160</v>
      </c>
      <c r="C44" s="8">
        <f>SUM(C45:C46)</f>
        <v>0</v>
      </c>
    </row>
    <row r="45" spans="2:3" ht="14.1" customHeight="1" x14ac:dyDescent="0.45">
      <c r="B45" s="10" t="s">
        <v>161</v>
      </c>
      <c r="C45" s="8">
        <f>[1]データ!P162</f>
        <v>0</v>
      </c>
    </row>
    <row r="46" spans="2:3" ht="14.1" customHeight="1" x14ac:dyDescent="0.45">
      <c r="B46" s="10" t="s">
        <v>162</v>
      </c>
      <c r="C46" s="8">
        <f>[1]データ!P163</f>
        <v>0</v>
      </c>
    </row>
    <row r="47" spans="2:3" ht="14.1" customHeight="1" x14ac:dyDescent="0.45">
      <c r="B47" s="10" t="s">
        <v>163</v>
      </c>
      <c r="C47" s="8">
        <f>SUM(C48:C49)</f>
        <v>0</v>
      </c>
    </row>
    <row r="48" spans="2:3" ht="14.1" customHeight="1" x14ac:dyDescent="0.45">
      <c r="B48" s="10" t="s">
        <v>164</v>
      </c>
      <c r="C48" s="8">
        <f>[1]データ!P164</f>
        <v>0</v>
      </c>
    </row>
    <row r="49" spans="2:3" ht="14.1" customHeight="1" x14ac:dyDescent="0.45">
      <c r="B49" s="10" t="s">
        <v>165</v>
      </c>
      <c r="C49" s="8">
        <f>[1]データ!P165</f>
        <v>0</v>
      </c>
    </row>
    <row r="50" spans="2:3" ht="14.1" customHeight="1" x14ac:dyDescent="0.45">
      <c r="B50" s="12" t="s">
        <v>166</v>
      </c>
      <c r="C50" s="11">
        <f>-C44+C47</f>
        <v>0</v>
      </c>
    </row>
    <row r="51" spans="2:3" ht="14.1" customHeight="1" x14ac:dyDescent="0.45">
      <c r="B51" s="12" t="s">
        <v>167</v>
      </c>
      <c r="C51" s="11">
        <f>C28+C42+C50</f>
        <v>390956</v>
      </c>
    </row>
    <row r="52" spans="2:3" ht="14.1" customHeight="1" thickBot="1" x14ac:dyDescent="0.5">
      <c r="B52" s="49" t="s">
        <v>168</v>
      </c>
      <c r="C52" s="48">
        <f>[1]データ!P166</f>
        <v>130033</v>
      </c>
    </row>
    <row r="53" spans="2:3" ht="14.1" customHeight="1" thickBot="1" x14ac:dyDescent="0.5">
      <c r="B53" s="4" t="s">
        <v>169</v>
      </c>
      <c r="C53" s="3">
        <f>C51+C52</f>
        <v>520989</v>
      </c>
    </row>
    <row r="54" spans="2:3" ht="14.1" customHeight="1" x14ac:dyDescent="0.45">
      <c r="B54" s="51" t="s">
        <v>170</v>
      </c>
      <c r="C54" s="50">
        <f>[1]データ!P168</f>
        <v>10053</v>
      </c>
    </row>
    <row r="55" spans="2:3" ht="14.1" customHeight="1" x14ac:dyDescent="0.45">
      <c r="B55" s="12" t="s">
        <v>171</v>
      </c>
      <c r="C55" s="11">
        <f>[1]データ!P169</f>
        <v>-20</v>
      </c>
    </row>
    <row r="56" spans="2:3" ht="14.1" customHeight="1" thickBot="1" x14ac:dyDescent="0.5">
      <c r="B56" s="49" t="s">
        <v>172</v>
      </c>
      <c r="C56" s="48">
        <f>C54+C55</f>
        <v>10033</v>
      </c>
    </row>
    <row r="57" spans="2:3" ht="14.1" customHeight="1" thickBot="1" x14ac:dyDescent="0.5">
      <c r="B57" s="4" t="s">
        <v>173</v>
      </c>
      <c r="C57" s="3">
        <f>C53+C56</f>
        <v>531022</v>
      </c>
    </row>
  </sheetData>
  <mergeCells count="3">
    <mergeCell ref="B2:C2"/>
    <mergeCell ref="B3:C3"/>
    <mergeCell ref="B4:C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542A-6834-4876-AED6-7C84254A87E8}">
  <sheetPr>
    <pageSetUpPr fitToPage="1"/>
  </sheetPr>
  <dimension ref="A1:E64"/>
  <sheetViews>
    <sheetView showGridLines="0" topLeftCell="B1" zoomScaleNormal="100" workbookViewId="0">
      <selection activeCell="B1" sqref="B1"/>
    </sheetView>
  </sheetViews>
  <sheetFormatPr defaultColWidth="8.6640625" defaultRowHeight="13.9" customHeight="1" x14ac:dyDescent="0.45"/>
  <cols>
    <col min="1" max="1" width="0.44140625" style="1" hidden="1" customWidth="1"/>
    <col min="2" max="2" width="25.5546875" style="1" customWidth="1"/>
    <col min="3" max="3" width="20.5546875" style="2" customWidth="1"/>
    <col min="4" max="4" width="25.5546875" style="1" customWidth="1"/>
    <col min="5" max="5" width="20.5546875" style="2" customWidth="1"/>
    <col min="6" max="16384" width="8.6640625" style="1"/>
  </cols>
  <sheetData>
    <row r="1" spans="2:5" ht="16.5" x14ac:dyDescent="0.45">
      <c r="E1" s="15" t="str">
        <f>[2]データ!$Q$2</f>
        <v>【北海道後期高齢者医療広域連合】</v>
      </c>
    </row>
    <row r="2" spans="2:5" ht="27.6" customHeight="1" x14ac:dyDescent="0.45">
      <c r="B2" s="52" t="s">
        <v>0</v>
      </c>
      <c r="C2" s="53"/>
      <c r="D2" s="53"/>
      <c r="E2" s="53"/>
    </row>
    <row r="3" spans="2:5" ht="16.5" x14ac:dyDescent="0.45">
      <c r="B3" s="54" t="str">
        <f>SUBSTITUTE(SUBSTITUTE([2]データ!T2,"至　","("),"日","日現在）")</f>
        <v>(令和07年03月31日現在）</v>
      </c>
      <c r="C3" s="55"/>
      <c r="D3" s="55"/>
      <c r="E3" s="55"/>
    </row>
    <row r="4" spans="2:5" ht="17.25" thickBot="1" x14ac:dyDescent="0.5">
      <c r="B4" s="16" t="str">
        <f>[2]データ!$R$2</f>
        <v>会計：全体会計</v>
      </c>
      <c r="E4" s="15" t="str">
        <f>[2]データ!$U$2</f>
        <v>（単位：千円）</v>
      </c>
    </row>
    <row r="5" spans="2:5" ht="17.25" thickBot="1" x14ac:dyDescent="0.5">
      <c r="B5" s="14" t="s">
        <v>1</v>
      </c>
      <c r="C5" s="13" t="s">
        <v>2</v>
      </c>
      <c r="D5" s="14" t="s">
        <v>1</v>
      </c>
      <c r="E5" s="13" t="s">
        <v>2</v>
      </c>
    </row>
    <row r="6" spans="2:5" ht="14.1" customHeight="1" x14ac:dyDescent="0.45">
      <c r="B6" s="9" t="s">
        <v>3</v>
      </c>
      <c r="C6" s="8"/>
      <c r="D6" s="10" t="s">
        <v>4</v>
      </c>
      <c r="E6" s="8"/>
    </row>
    <row r="7" spans="2:5" ht="14.1" customHeight="1" x14ac:dyDescent="0.45">
      <c r="B7" s="9" t="s">
        <v>5</v>
      </c>
      <c r="C7" s="8">
        <f>C8+C38+C41</f>
        <v>17667865</v>
      </c>
      <c r="D7" s="10" t="s">
        <v>6</v>
      </c>
      <c r="E7" s="8">
        <f>SUM(E8:E12)</f>
        <v>0</v>
      </c>
    </row>
    <row r="8" spans="2:5" ht="14.1" customHeight="1" x14ac:dyDescent="0.45">
      <c r="B8" s="9" t="s">
        <v>7</v>
      </c>
      <c r="C8" s="8">
        <f>C9+C27+C36+C37</f>
        <v>0</v>
      </c>
      <c r="D8" s="10" t="s">
        <v>8</v>
      </c>
      <c r="E8" s="8">
        <f>[2]データ!P59</f>
        <v>0</v>
      </c>
    </row>
    <row r="9" spans="2:5" ht="14.1" customHeight="1" x14ac:dyDescent="0.45">
      <c r="B9" s="9" t="s">
        <v>9</v>
      </c>
      <c r="C9" s="8">
        <f>SUM(C10:C26)</f>
        <v>0</v>
      </c>
      <c r="D9" s="10" t="s">
        <v>10</v>
      </c>
      <c r="E9" s="8">
        <f>[2]データ!P60</f>
        <v>0</v>
      </c>
    </row>
    <row r="10" spans="2:5" ht="14.1" customHeight="1" x14ac:dyDescent="0.45">
      <c r="B10" s="9" t="s">
        <v>11</v>
      </c>
      <c r="C10" s="8">
        <f>[2]データ!P2</f>
        <v>0</v>
      </c>
      <c r="D10" s="10" t="s">
        <v>12</v>
      </c>
      <c r="E10" s="8">
        <f>[2]データ!P61</f>
        <v>0</v>
      </c>
    </row>
    <row r="11" spans="2:5" ht="14.1" customHeight="1" x14ac:dyDescent="0.45">
      <c r="B11" s="9" t="s">
        <v>13</v>
      </c>
      <c r="C11" s="8">
        <f>[2]データ!P3</f>
        <v>0</v>
      </c>
      <c r="D11" s="10" t="s">
        <v>14</v>
      </c>
      <c r="E11" s="8">
        <f>[2]データ!P62</f>
        <v>0</v>
      </c>
    </row>
    <row r="12" spans="2:5" ht="14.1" customHeight="1" x14ac:dyDescent="0.45">
      <c r="B12" s="9" t="s">
        <v>15</v>
      </c>
      <c r="C12" s="8">
        <f>[2]データ!P4</f>
        <v>0</v>
      </c>
      <c r="D12" s="10" t="s">
        <v>16</v>
      </c>
      <c r="E12" s="8">
        <f>[2]データ!P63</f>
        <v>0</v>
      </c>
    </row>
    <row r="13" spans="2:5" ht="14.1" customHeight="1" x14ac:dyDescent="0.45">
      <c r="B13" s="9" t="s">
        <v>17</v>
      </c>
      <c r="C13" s="8">
        <f>[2]データ!P5</f>
        <v>0</v>
      </c>
      <c r="D13" s="10" t="s">
        <v>18</v>
      </c>
      <c r="E13" s="8">
        <f>SUM(E14:E21)</f>
        <v>12549</v>
      </c>
    </row>
    <row r="14" spans="2:5" ht="14.1" customHeight="1" x14ac:dyDescent="0.45">
      <c r="B14" s="9" t="s">
        <v>19</v>
      </c>
      <c r="C14" s="8">
        <f>[2]データ!P6</f>
        <v>0</v>
      </c>
      <c r="D14" s="10" t="s">
        <v>20</v>
      </c>
      <c r="E14" s="8">
        <f>[2]データ!P64</f>
        <v>0</v>
      </c>
    </row>
    <row r="15" spans="2:5" ht="14.1" customHeight="1" x14ac:dyDescent="0.45">
      <c r="B15" s="9" t="s">
        <v>21</v>
      </c>
      <c r="C15" s="8">
        <f>[2]データ!P7</f>
        <v>0</v>
      </c>
      <c r="D15" s="10" t="s">
        <v>22</v>
      </c>
      <c r="E15" s="8">
        <f>[2]データ!P65</f>
        <v>0</v>
      </c>
    </row>
    <row r="16" spans="2:5" ht="14.1" customHeight="1" x14ac:dyDescent="0.45">
      <c r="B16" s="9" t="s">
        <v>23</v>
      </c>
      <c r="C16" s="8">
        <f>[2]データ!P9</f>
        <v>0</v>
      </c>
      <c r="D16" s="10" t="s">
        <v>24</v>
      </c>
      <c r="E16" s="8">
        <f>[2]データ!P66</f>
        <v>0</v>
      </c>
    </row>
    <row r="17" spans="2:5" ht="14.1" customHeight="1" x14ac:dyDescent="0.45">
      <c r="B17" s="9" t="s">
        <v>25</v>
      </c>
      <c r="C17" s="8">
        <f>[2]データ!P10</f>
        <v>0</v>
      </c>
      <c r="D17" s="10" t="s">
        <v>26</v>
      </c>
      <c r="E17" s="8">
        <f>[2]データ!P67</f>
        <v>0</v>
      </c>
    </row>
    <row r="18" spans="2:5" ht="14.1" customHeight="1" x14ac:dyDescent="0.45">
      <c r="B18" s="9" t="s">
        <v>27</v>
      </c>
      <c r="C18" s="8">
        <f>[2]データ!P12</f>
        <v>0</v>
      </c>
      <c r="D18" s="10" t="s">
        <v>28</v>
      </c>
      <c r="E18" s="8">
        <f>[2]データ!P68</f>
        <v>0</v>
      </c>
    </row>
    <row r="19" spans="2:5" ht="14.1" customHeight="1" x14ac:dyDescent="0.45">
      <c r="B19" s="9" t="s">
        <v>29</v>
      </c>
      <c r="C19" s="8">
        <f>[2]データ!P13</f>
        <v>0</v>
      </c>
      <c r="D19" s="10" t="s">
        <v>30</v>
      </c>
      <c r="E19" s="8">
        <f>[2]データ!P69</f>
        <v>2516</v>
      </c>
    </row>
    <row r="20" spans="2:5" ht="14.1" customHeight="1" x14ac:dyDescent="0.45">
      <c r="B20" s="9" t="s">
        <v>31</v>
      </c>
      <c r="C20" s="8">
        <f>[2]データ!P15</f>
        <v>0</v>
      </c>
      <c r="D20" s="10" t="s">
        <v>32</v>
      </c>
      <c r="E20" s="8">
        <f>[2]データ!P70</f>
        <v>10033</v>
      </c>
    </row>
    <row r="21" spans="2:5" ht="14.1" customHeight="1" x14ac:dyDescent="0.45">
      <c r="B21" s="9" t="s">
        <v>33</v>
      </c>
      <c r="C21" s="8">
        <f>[2]データ!P16</f>
        <v>0</v>
      </c>
      <c r="D21" s="10" t="s">
        <v>34</v>
      </c>
      <c r="E21" s="8">
        <f>[2]データ!P71</f>
        <v>0</v>
      </c>
    </row>
    <row r="22" spans="2:5" ht="14.1" customHeight="1" x14ac:dyDescent="0.45">
      <c r="B22" s="9" t="s">
        <v>35</v>
      </c>
      <c r="C22" s="8">
        <f>[2]データ!P18</f>
        <v>0</v>
      </c>
      <c r="D22" s="12" t="s">
        <v>36</v>
      </c>
      <c r="E22" s="11">
        <f>E7+E13</f>
        <v>12549</v>
      </c>
    </row>
    <row r="23" spans="2:5" ht="14.1" customHeight="1" x14ac:dyDescent="0.45">
      <c r="B23" s="9" t="s">
        <v>37</v>
      </c>
      <c r="C23" s="8">
        <f>[2]データ!P19</f>
        <v>0</v>
      </c>
      <c r="D23" s="10" t="s">
        <v>38</v>
      </c>
      <c r="E23" s="8"/>
    </row>
    <row r="24" spans="2:5" ht="14.1" customHeight="1" x14ac:dyDescent="0.45">
      <c r="B24" s="9" t="s">
        <v>39</v>
      </c>
      <c r="C24" s="8">
        <f>[2]データ!P21</f>
        <v>0</v>
      </c>
      <c r="D24" s="10" t="s">
        <v>40</v>
      </c>
      <c r="E24" s="8">
        <f>C7+C57+C58</f>
        <v>17824033</v>
      </c>
    </row>
    <row r="25" spans="2:5" ht="14.1" customHeight="1" x14ac:dyDescent="0.45">
      <c r="B25" s="9" t="s">
        <v>41</v>
      </c>
      <c r="C25" s="8">
        <f>[2]データ!P22</f>
        <v>0</v>
      </c>
      <c r="D25" s="10" t="s">
        <v>42</v>
      </c>
      <c r="E25" s="8">
        <f>C64-E22-E24</f>
        <v>23722730</v>
      </c>
    </row>
    <row r="26" spans="2:5" ht="14.1" customHeight="1" x14ac:dyDescent="0.45">
      <c r="B26" s="9" t="s">
        <v>43</v>
      </c>
      <c r="C26" s="8">
        <f>[2]データ!P24</f>
        <v>0</v>
      </c>
      <c r="D26" s="10" t="s">
        <v>44</v>
      </c>
      <c r="E26" s="8"/>
    </row>
    <row r="27" spans="2:5" ht="14.1" customHeight="1" x14ac:dyDescent="0.45">
      <c r="B27" s="9" t="s">
        <v>45</v>
      </c>
      <c r="C27" s="8">
        <f>SUM(C28:C35)</f>
        <v>0</v>
      </c>
      <c r="D27" s="10" t="s">
        <v>44</v>
      </c>
      <c r="E27" s="8"/>
    </row>
    <row r="28" spans="2:5" ht="14.1" customHeight="1" x14ac:dyDescent="0.45">
      <c r="B28" s="9" t="s">
        <v>11</v>
      </c>
      <c r="C28" s="8">
        <f>[2]データ!P25</f>
        <v>0</v>
      </c>
      <c r="D28" s="10" t="s">
        <v>44</v>
      </c>
      <c r="E28" s="8"/>
    </row>
    <row r="29" spans="2:5" ht="14.1" customHeight="1" x14ac:dyDescent="0.45">
      <c r="B29" s="9" t="s">
        <v>19</v>
      </c>
      <c r="C29" s="8">
        <f>[2]データ!P27</f>
        <v>0</v>
      </c>
      <c r="D29" s="10" t="s">
        <v>44</v>
      </c>
      <c r="E29" s="8"/>
    </row>
    <row r="30" spans="2:5" ht="14.1" customHeight="1" x14ac:dyDescent="0.45">
      <c r="B30" s="9" t="s">
        <v>21</v>
      </c>
      <c r="C30" s="8">
        <f>[2]データ!P28</f>
        <v>0</v>
      </c>
      <c r="D30" s="10" t="s">
        <v>44</v>
      </c>
      <c r="E30" s="8"/>
    </row>
    <row r="31" spans="2:5" ht="14.1" customHeight="1" x14ac:dyDescent="0.45">
      <c r="B31" s="9" t="s">
        <v>23</v>
      </c>
      <c r="C31" s="8">
        <f>[2]データ!P30</f>
        <v>0</v>
      </c>
      <c r="D31" s="10" t="s">
        <v>44</v>
      </c>
      <c r="E31" s="8"/>
    </row>
    <row r="32" spans="2:5" ht="14.1" customHeight="1" x14ac:dyDescent="0.45">
      <c r="B32" s="9" t="s">
        <v>25</v>
      </c>
      <c r="C32" s="8">
        <f>[2]データ!P31</f>
        <v>0</v>
      </c>
      <c r="D32" s="10" t="s">
        <v>44</v>
      </c>
      <c r="E32" s="8"/>
    </row>
    <row r="33" spans="2:5" ht="14.1" customHeight="1" x14ac:dyDescent="0.45">
      <c r="B33" s="9" t="s">
        <v>46</v>
      </c>
      <c r="C33" s="8">
        <f>[2]データ!P33</f>
        <v>0</v>
      </c>
      <c r="D33" s="10" t="s">
        <v>44</v>
      </c>
      <c r="E33" s="8"/>
    </row>
    <row r="34" spans="2:5" ht="14.1" customHeight="1" x14ac:dyDescent="0.45">
      <c r="B34" s="9" t="s">
        <v>41</v>
      </c>
      <c r="C34" s="8">
        <f>[2]データ!P34</f>
        <v>0</v>
      </c>
      <c r="D34" s="10" t="s">
        <v>44</v>
      </c>
      <c r="E34" s="8"/>
    </row>
    <row r="35" spans="2:5" ht="14.1" customHeight="1" x14ac:dyDescent="0.45">
      <c r="B35" s="9" t="s">
        <v>43</v>
      </c>
      <c r="C35" s="8">
        <f>[2]データ!P36</f>
        <v>0</v>
      </c>
      <c r="D35" s="10" t="s">
        <v>44</v>
      </c>
      <c r="E35" s="8"/>
    </row>
    <row r="36" spans="2:5" ht="14.1" customHeight="1" x14ac:dyDescent="0.45">
      <c r="B36" s="9" t="s">
        <v>47</v>
      </c>
      <c r="C36" s="8">
        <f>[2]データ!P37</f>
        <v>0</v>
      </c>
      <c r="D36" s="10" t="s">
        <v>44</v>
      </c>
      <c r="E36" s="8"/>
    </row>
    <row r="37" spans="2:5" ht="14.1" customHeight="1" x14ac:dyDescent="0.45">
      <c r="B37" s="9" t="s">
        <v>48</v>
      </c>
      <c r="C37" s="8">
        <f>[2]データ!P38</f>
        <v>0</v>
      </c>
      <c r="D37" s="10" t="s">
        <v>44</v>
      </c>
      <c r="E37" s="8"/>
    </row>
    <row r="38" spans="2:5" ht="14.1" customHeight="1" x14ac:dyDescent="0.45">
      <c r="B38" s="9" t="s">
        <v>49</v>
      </c>
      <c r="C38" s="8">
        <f>SUM(C39:C40)</f>
        <v>164368</v>
      </c>
      <c r="D38" s="10" t="s">
        <v>44</v>
      </c>
      <c r="E38" s="8"/>
    </row>
    <row r="39" spans="2:5" ht="14.1" customHeight="1" x14ac:dyDescent="0.45">
      <c r="B39" s="9" t="s">
        <v>50</v>
      </c>
      <c r="C39" s="8">
        <f>[2]データ!P40</f>
        <v>164368</v>
      </c>
      <c r="D39" s="10" t="s">
        <v>44</v>
      </c>
      <c r="E39" s="8"/>
    </row>
    <row r="40" spans="2:5" ht="14.1" customHeight="1" x14ac:dyDescent="0.45">
      <c r="B40" s="9" t="s">
        <v>34</v>
      </c>
      <c r="C40" s="8">
        <f>[2]データ!P41</f>
        <v>0</v>
      </c>
      <c r="D40" s="10" t="s">
        <v>44</v>
      </c>
      <c r="E40" s="8"/>
    </row>
    <row r="41" spans="2:5" ht="14.1" customHeight="1" x14ac:dyDescent="0.45">
      <c r="B41" s="9" t="s">
        <v>51</v>
      </c>
      <c r="C41" s="8">
        <f>C42+C46+C47+C48+C49+C52+C53</f>
        <v>17503497</v>
      </c>
      <c r="D41" s="10" t="s">
        <v>44</v>
      </c>
      <c r="E41" s="8"/>
    </row>
    <row r="42" spans="2:5" ht="14.1" customHeight="1" x14ac:dyDescent="0.45">
      <c r="B42" s="9" t="s">
        <v>52</v>
      </c>
      <c r="C42" s="8">
        <f>SUM(C43:C45)</f>
        <v>0</v>
      </c>
      <c r="D42" s="10" t="s">
        <v>44</v>
      </c>
      <c r="E42" s="8"/>
    </row>
    <row r="43" spans="2:5" ht="14.1" customHeight="1" x14ac:dyDescent="0.45">
      <c r="B43" s="9" t="s">
        <v>53</v>
      </c>
      <c r="C43" s="8">
        <f>[2]データ!P42</f>
        <v>0</v>
      </c>
      <c r="D43" s="10" t="s">
        <v>44</v>
      </c>
      <c r="E43" s="8"/>
    </row>
    <row r="44" spans="2:5" ht="14.1" customHeight="1" x14ac:dyDescent="0.45">
      <c r="B44" s="9" t="s">
        <v>54</v>
      </c>
      <c r="C44" s="8">
        <f>[2]データ!P43</f>
        <v>0</v>
      </c>
      <c r="D44" s="10" t="s">
        <v>44</v>
      </c>
      <c r="E44" s="8"/>
    </row>
    <row r="45" spans="2:5" ht="14.1" customHeight="1" x14ac:dyDescent="0.45">
      <c r="B45" s="9" t="s">
        <v>46</v>
      </c>
      <c r="C45" s="8">
        <f>[2]データ!P44</f>
        <v>0</v>
      </c>
      <c r="D45" s="10" t="s">
        <v>44</v>
      </c>
      <c r="E45" s="8"/>
    </row>
    <row r="46" spans="2:5" ht="14.1" customHeight="1" x14ac:dyDescent="0.45">
      <c r="B46" s="9" t="s">
        <v>55</v>
      </c>
      <c r="C46" s="8">
        <f>[2]データ!P45</f>
        <v>0</v>
      </c>
      <c r="D46" s="10" t="s">
        <v>44</v>
      </c>
      <c r="E46" s="8"/>
    </row>
    <row r="47" spans="2:5" ht="14.1" customHeight="1" x14ac:dyDescent="0.45">
      <c r="B47" s="9" t="s">
        <v>56</v>
      </c>
      <c r="C47" s="8">
        <f>[2]データ!P46</f>
        <v>122877</v>
      </c>
      <c r="D47" s="10" t="s">
        <v>44</v>
      </c>
      <c r="E47" s="8"/>
    </row>
    <row r="48" spans="2:5" ht="14.1" customHeight="1" x14ac:dyDescent="0.45">
      <c r="B48" s="9" t="s">
        <v>57</v>
      </c>
      <c r="C48" s="8">
        <f>[2]データ!P47</f>
        <v>0</v>
      </c>
      <c r="D48" s="10" t="s">
        <v>44</v>
      </c>
      <c r="E48" s="8"/>
    </row>
    <row r="49" spans="2:5" ht="14.1" customHeight="1" x14ac:dyDescent="0.45">
      <c r="B49" s="9" t="s">
        <v>58</v>
      </c>
      <c r="C49" s="8">
        <f>SUM(C50:C51)</f>
        <v>17396459</v>
      </c>
      <c r="D49" s="10" t="s">
        <v>44</v>
      </c>
      <c r="E49" s="8"/>
    </row>
    <row r="50" spans="2:5" ht="14.1" customHeight="1" x14ac:dyDescent="0.45">
      <c r="B50" s="9" t="s">
        <v>59</v>
      </c>
      <c r="C50" s="8">
        <f>[2]データ!P48</f>
        <v>0</v>
      </c>
      <c r="D50" s="10" t="s">
        <v>44</v>
      </c>
      <c r="E50" s="8"/>
    </row>
    <row r="51" spans="2:5" ht="14.1" customHeight="1" x14ac:dyDescent="0.45">
      <c r="B51" s="9" t="s">
        <v>46</v>
      </c>
      <c r="C51" s="8">
        <f>[2]データ!P49</f>
        <v>17396459</v>
      </c>
      <c r="D51" s="10" t="s">
        <v>44</v>
      </c>
      <c r="E51" s="8"/>
    </row>
    <row r="52" spans="2:5" ht="14.1" customHeight="1" x14ac:dyDescent="0.45">
      <c r="B52" s="9" t="s">
        <v>34</v>
      </c>
      <c r="C52" s="8">
        <f>[2]データ!P50</f>
        <v>0</v>
      </c>
      <c r="D52" s="10" t="s">
        <v>44</v>
      </c>
      <c r="E52" s="8"/>
    </row>
    <row r="53" spans="2:5" ht="14.1" customHeight="1" x14ac:dyDescent="0.45">
      <c r="B53" s="9" t="s">
        <v>60</v>
      </c>
      <c r="C53" s="8">
        <f>[2]データ!P51</f>
        <v>-15839</v>
      </c>
      <c r="D53" s="10" t="s">
        <v>44</v>
      </c>
      <c r="E53" s="8"/>
    </row>
    <row r="54" spans="2:5" ht="14.1" customHeight="1" x14ac:dyDescent="0.45">
      <c r="B54" s="9" t="s">
        <v>61</v>
      </c>
      <c r="C54" s="8">
        <f>SUM(C55:C58) +C61+C62+C63</f>
        <v>23891447</v>
      </c>
      <c r="D54" s="10" t="s">
        <v>44</v>
      </c>
      <c r="E54" s="8"/>
    </row>
    <row r="55" spans="2:5" ht="14.1" customHeight="1" x14ac:dyDescent="0.45">
      <c r="B55" s="9" t="s">
        <v>62</v>
      </c>
      <c r="C55" s="8">
        <f>全体資金収支計算書!C57</f>
        <v>23724319</v>
      </c>
      <c r="D55" s="10" t="s">
        <v>44</v>
      </c>
      <c r="E55" s="8"/>
    </row>
    <row r="56" spans="2:5" ht="14.1" customHeight="1" x14ac:dyDescent="0.45">
      <c r="B56" s="9" t="s">
        <v>63</v>
      </c>
      <c r="C56" s="8">
        <f>[2]データ!P52</f>
        <v>11733</v>
      </c>
      <c r="D56" s="10" t="s">
        <v>44</v>
      </c>
      <c r="E56" s="8"/>
    </row>
    <row r="57" spans="2:5" ht="14.1" customHeight="1" x14ac:dyDescent="0.45">
      <c r="B57" s="9" t="s">
        <v>64</v>
      </c>
      <c r="C57" s="8">
        <f>[2]データ!P53</f>
        <v>0</v>
      </c>
      <c r="D57" s="10" t="s">
        <v>44</v>
      </c>
      <c r="E57" s="8"/>
    </row>
    <row r="58" spans="2:5" ht="14.1" customHeight="1" x14ac:dyDescent="0.45">
      <c r="B58" s="9" t="s">
        <v>65</v>
      </c>
      <c r="C58" s="8">
        <f>SUM(C59:C60)</f>
        <v>156168</v>
      </c>
      <c r="D58" s="10" t="s">
        <v>44</v>
      </c>
      <c r="E58" s="8"/>
    </row>
    <row r="59" spans="2:5" ht="14.1" customHeight="1" x14ac:dyDescent="0.45">
      <c r="B59" s="9" t="s">
        <v>66</v>
      </c>
      <c r="C59" s="8">
        <f>[2]データ!P54</f>
        <v>156168</v>
      </c>
      <c r="D59" s="10" t="s">
        <v>44</v>
      </c>
      <c r="E59" s="8"/>
    </row>
    <row r="60" spans="2:5" ht="14.1" customHeight="1" x14ac:dyDescent="0.45">
      <c r="B60" s="9" t="s">
        <v>67</v>
      </c>
      <c r="C60" s="8">
        <f>[2]データ!P55</f>
        <v>0</v>
      </c>
      <c r="D60" s="10" t="s">
        <v>44</v>
      </c>
      <c r="E60" s="8"/>
    </row>
    <row r="61" spans="2:5" ht="14.1" customHeight="1" x14ac:dyDescent="0.45">
      <c r="B61" s="9" t="s">
        <v>68</v>
      </c>
      <c r="C61" s="8">
        <f>[2]データ!P56</f>
        <v>0</v>
      </c>
      <c r="D61" s="10" t="s">
        <v>44</v>
      </c>
      <c r="E61" s="8"/>
    </row>
    <row r="62" spans="2:5" ht="14.1" customHeight="1" x14ac:dyDescent="0.45">
      <c r="B62" s="9" t="s">
        <v>69</v>
      </c>
      <c r="C62" s="8">
        <f>[2]データ!P57</f>
        <v>0</v>
      </c>
      <c r="D62" s="10" t="s">
        <v>44</v>
      </c>
      <c r="E62" s="8"/>
    </row>
    <row r="63" spans="2:5" ht="14.1" customHeight="1" thickBot="1" x14ac:dyDescent="0.5">
      <c r="B63" s="9" t="s">
        <v>70</v>
      </c>
      <c r="C63" s="8">
        <f>[2]データ!P58</f>
        <v>-773</v>
      </c>
      <c r="D63" s="7" t="s">
        <v>71</v>
      </c>
      <c r="E63" s="6">
        <f>SUM(E24:E25)</f>
        <v>41546763</v>
      </c>
    </row>
    <row r="64" spans="2:5" ht="14.1" customHeight="1" thickBot="1" x14ac:dyDescent="0.5">
      <c r="B64" s="5" t="s">
        <v>72</v>
      </c>
      <c r="C64" s="3">
        <f>C7+C54</f>
        <v>41559312</v>
      </c>
      <c r="D64" s="4" t="s">
        <v>73</v>
      </c>
      <c r="E64" s="3">
        <f>E22+E63</f>
        <v>41559312</v>
      </c>
    </row>
  </sheetData>
  <mergeCells count="2">
    <mergeCell ref="B2:E2"/>
    <mergeCell ref="B3:E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455A-9765-40B5-B417-5E3ADB3533F4}">
  <sheetPr>
    <pageSetUpPr fitToPage="1"/>
  </sheetPr>
  <dimension ref="A1:C41"/>
  <sheetViews>
    <sheetView showGridLines="0" topLeftCell="B1" zoomScaleNormal="100" workbookViewId="0">
      <selection activeCell="B1" sqref="B1"/>
    </sheetView>
  </sheetViews>
  <sheetFormatPr defaultColWidth="8.6640625" defaultRowHeight="13.5" x14ac:dyDescent="0.45"/>
  <cols>
    <col min="1" max="1" width="0.109375" style="17" hidden="1" customWidth="1"/>
    <col min="2" max="2" width="45.6640625" style="17" customWidth="1"/>
    <col min="3" max="3" width="25.5546875" style="18" customWidth="1"/>
    <col min="4" max="4" width="2.5546875" style="17" customWidth="1"/>
    <col min="5" max="16384" width="8.6640625" style="17"/>
  </cols>
  <sheetData>
    <row r="1" spans="2:3" ht="16.5" x14ac:dyDescent="0.45">
      <c r="B1" s="1"/>
      <c r="C1" s="15" t="str">
        <f>[2]データ!$Q$2</f>
        <v>【北海道後期高齢者医療広域連合】</v>
      </c>
    </row>
    <row r="2" spans="2:3" ht="26.45" customHeight="1" x14ac:dyDescent="0.45">
      <c r="B2" s="52" t="s">
        <v>74</v>
      </c>
      <c r="C2" s="53"/>
    </row>
    <row r="3" spans="2:3" ht="16.5" x14ac:dyDescent="0.45">
      <c r="B3" s="54" t="str">
        <f>[2]データ!$S$2</f>
        <v>自　令和06年04月01日</v>
      </c>
      <c r="C3" s="53"/>
    </row>
    <row r="4" spans="2:3" ht="16.5" x14ac:dyDescent="0.45">
      <c r="B4" s="54" t="str">
        <f>[2]データ!$T$2</f>
        <v>至　令和07年03月31日</v>
      </c>
      <c r="C4" s="53"/>
    </row>
    <row r="5" spans="2:3" ht="15" thickBot="1" x14ac:dyDescent="0.5">
      <c r="B5" s="16" t="str">
        <f>[2]データ!$R$2</f>
        <v>会計：全体会計</v>
      </c>
      <c r="C5" s="15" t="str">
        <f>[2]データ!$U$2</f>
        <v>（単位：千円）</v>
      </c>
    </row>
    <row r="6" spans="2:3" ht="15" thickBot="1" x14ac:dyDescent="0.5">
      <c r="B6" s="14" t="s">
        <v>1</v>
      </c>
      <c r="C6" s="13" t="s">
        <v>2</v>
      </c>
    </row>
    <row r="7" spans="2:3" ht="15" customHeight="1" x14ac:dyDescent="0.45">
      <c r="B7" s="10" t="s">
        <v>75</v>
      </c>
      <c r="C7" s="8">
        <f>C8+C23</f>
        <v>943486051</v>
      </c>
    </row>
    <row r="8" spans="2:3" ht="15" customHeight="1" x14ac:dyDescent="0.45">
      <c r="B8" s="10" t="s">
        <v>76</v>
      </c>
      <c r="C8" s="8">
        <f>C9+C14+C19</f>
        <v>17858624</v>
      </c>
    </row>
    <row r="9" spans="2:3" ht="15" customHeight="1" x14ac:dyDescent="0.45">
      <c r="B9" s="10" t="s">
        <v>77</v>
      </c>
      <c r="C9" s="8">
        <f>SUM(C10:C13)</f>
        <v>298155</v>
      </c>
    </row>
    <row r="10" spans="2:3" ht="15" customHeight="1" x14ac:dyDescent="0.45">
      <c r="B10" s="10" t="s">
        <v>174</v>
      </c>
      <c r="C10" s="8">
        <f>[2]データ!P77</f>
        <v>276532</v>
      </c>
    </row>
    <row r="11" spans="2:3" ht="15" customHeight="1" x14ac:dyDescent="0.45">
      <c r="B11" s="10" t="s">
        <v>78</v>
      </c>
      <c r="C11" s="8">
        <f>[2]データ!P78</f>
        <v>3809</v>
      </c>
    </row>
    <row r="12" spans="2:3" ht="15" customHeight="1" x14ac:dyDescent="0.45">
      <c r="B12" s="10" t="s">
        <v>79</v>
      </c>
      <c r="C12" s="8">
        <f>[2]データ!P79</f>
        <v>0</v>
      </c>
    </row>
    <row r="13" spans="2:3" ht="15" customHeight="1" x14ac:dyDescent="0.45">
      <c r="B13" s="10" t="s">
        <v>80</v>
      </c>
      <c r="C13" s="8">
        <f>[2]データ!P80</f>
        <v>17814</v>
      </c>
    </row>
    <row r="14" spans="2:3" ht="15" customHeight="1" x14ac:dyDescent="0.45">
      <c r="B14" s="10" t="s">
        <v>81</v>
      </c>
      <c r="C14" s="8">
        <f>SUM(C15:C18)</f>
        <v>5960195</v>
      </c>
    </row>
    <row r="15" spans="2:3" ht="15" customHeight="1" x14ac:dyDescent="0.45">
      <c r="B15" s="10" t="s">
        <v>82</v>
      </c>
      <c r="C15" s="8">
        <f>[2]データ!P81</f>
        <v>5910236</v>
      </c>
    </row>
    <row r="16" spans="2:3" ht="15" customHeight="1" x14ac:dyDescent="0.45">
      <c r="B16" s="10" t="s">
        <v>83</v>
      </c>
      <c r="C16" s="8">
        <f>[2]データ!P82</f>
        <v>0</v>
      </c>
    </row>
    <row r="17" spans="2:3" ht="15" customHeight="1" x14ac:dyDescent="0.45">
      <c r="B17" s="10" t="s">
        <v>84</v>
      </c>
      <c r="C17" s="8">
        <f>[2]データ!P83</f>
        <v>49959</v>
      </c>
    </row>
    <row r="18" spans="2:3" ht="15" customHeight="1" x14ac:dyDescent="0.45">
      <c r="B18" s="10" t="s">
        <v>85</v>
      </c>
      <c r="C18" s="8">
        <f>[2]データ!P84</f>
        <v>0</v>
      </c>
    </row>
    <row r="19" spans="2:3" ht="15" customHeight="1" x14ac:dyDescent="0.45">
      <c r="B19" s="10" t="s">
        <v>86</v>
      </c>
      <c r="C19" s="8">
        <f>SUM(C20:C22)</f>
        <v>11600274</v>
      </c>
    </row>
    <row r="20" spans="2:3" ht="15" customHeight="1" x14ac:dyDescent="0.45">
      <c r="B20" s="10" t="s">
        <v>87</v>
      </c>
      <c r="C20" s="8">
        <f>[2]データ!P85</f>
        <v>0</v>
      </c>
    </row>
    <row r="21" spans="2:3" ht="15" customHeight="1" x14ac:dyDescent="0.45">
      <c r="B21" s="10" t="s">
        <v>88</v>
      </c>
      <c r="C21" s="8">
        <f>[2]データ!P86</f>
        <v>15371</v>
      </c>
    </row>
    <row r="22" spans="2:3" ht="15" customHeight="1" x14ac:dyDescent="0.45">
      <c r="B22" s="10" t="s">
        <v>89</v>
      </c>
      <c r="C22" s="8">
        <f>[2]データ!P87</f>
        <v>11584903</v>
      </c>
    </row>
    <row r="23" spans="2:3" ht="15" customHeight="1" x14ac:dyDescent="0.45">
      <c r="B23" s="10" t="s">
        <v>90</v>
      </c>
      <c r="C23" s="8">
        <f>SUM(C24:C27)</f>
        <v>925627427</v>
      </c>
    </row>
    <row r="24" spans="2:3" ht="15" customHeight="1" x14ac:dyDescent="0.45">
      <c r="B24" s="10" t="s">
        <v>91</v>
      </c>
      <c r="C24" s="8">
        <f>[2]データ!P88</f>
        <v>925627427</v>
      </c>
    </row>
    <row r="25" spans="2:3" ht="15" customHeight="1" x14ac:dyDescent="0.45">
      <c r="B25" s="10" t="s">
        <v>92</v>
      </c>
      <c r="C25" s="8">
        <f>[2]データ!P89</f>
        <v>0</v>
      </c>
    </row>
    <row r="26" spans="2:3" ht="15" customHeight="1" x14ac:dyDescent="0.45">
      <c r="B26" s="10" t="s">
        <v>93</v>
      </c>
      <c r="C26" s="8">
        <f>[2]データ!P90</f>
        <v>0</v>
      </c>
    </row>
    <row r="27" spans="2:3" ht="15" customHeight="1" x14ac:dyDescent="0.45">
      <c r="B27" s="10" t="s">
        <v>94</v>
      </c>
      <c r="C27" s="8">
        <f>[2]データ!P91</f>
        <v>0</v>
      </c>
    </row>
    <row r="28" spans="2:3" ht="15" customHeight="1" x14ac:dyDescent="0.45">
      <c r="B28" s="10" t="s">
        <v>95</v>
      </c>
      <c r="C28" s="8">
        <f>SUM(C29:C30)</f>
        <v>885637</v>
      </c>
    </row>
    <row r="29" spans="2:3" ht="15" customHeight="1" x14ac:dyDescent="0.45">
      <c r="B29" s="10" t="s">
        <v>96</v>
      </c>
      <c r="C29" s="8">
        <f>[2]データ!P92</f>
        <v>0</v>
      </c>
    </row>
    <row r="30" spans="2:3" ht="15" customHeight="1" x14ac:dyDescent="0.45">
      <c r="B30" s="10" t="s">
        <v>97</v>
      </c>
      <c r="C30" s="8">
        <f>[2]データ!P93</f>
        <v>885637</v>
      </c>
    </row>
    <row r="31" spans="2:3" ht="15" customHeight="1" x14ac:dyDescent="0.45">
      <c r="B31" s="12" t="s">
        <v>98</v>
      </c>
      <c r="C31" s="11">
        <f>C7-C28</f>
        <v>942600414</v>
      </c>
    </row>
    <row r="32" spans="2:3" ht="15" customHeight="1" x14ac:dyDescent="0.45">
      <c r="B32" s="10" t="s">
        <v>99</v>
      </c>
      <c r="C32" s="8">
        <f>SUM(C33:C37)</f>
        <v>1189055</v>
      </c>
    </row>
    <row r="33" spans="2:3" ht="15" customHeight="1" x14ac:dyDescent="0.45">
      <c r="B33" s="10" t="s">
        <v>100</v>
      </c>
      <c r="C33" s="8">
        <f>[2]データ!P94</f>
        <v>0</v>
      </c>
    </row>
    <row r="34" spans="2:3" ht="15" customHeight="1" x14ac:dyDescent="0.45">
      <c r="B34" s="10" t="s">
        <v>101</v>
      </c>
      <c r="C34" s="8">
        <f>[2]データ!P95</f>
        <v>0</v>
      </c>
    </row>
    <row r="35" spans="2:3" ht="15" customHeight="1" x14ac:dyDescent="0.45">
      <c r="B35" s="10" t="s">
        <v>102</v>
      </c>
      <c r="C35" s="8">
        <f>[2]データ!P96</f>
        <v>0</v>
      </c>
    </row>
    <row r="36" spans="2:3" ht="15" customHeight="1" x14ac:dyDescent="0.45">
      <c r="B36" s="10" t="s">
        <v>103</v>
      </c>
      <c r="C36" s="8">
        <f>[2]データ!P97</f>
        <v>0</v>
      </c>
    </row>
    <row r="37" spans="2:3" ht="15" customHeight="1" x14ac:dyDescent="0.45">
      <c r="B37" s="10" t="s">
        <v>104</v>
      </c>
      <c r="C37" s="8">
        <f>[2]データ!P98</f>
        <v>1189055</v>
      </c>
    </row>
    <row r="38" spans="2:3" ht="15" customHeight="1" x14ac:dyDescent="0.45">
      <c r="B38" s="10" t="s">
        <v>105</v>
      </c>
      <c r="C38" s="8">
        <f>SUM(C39:C40)</f>
        <v>15</v>
      </c>
    </row>
    <row r="39" spans="2:3" ht="15" customHeight="1" x14ac:dyDescent="0.45">
      <c r="B39" s="10" t="s">
        <v>106</v>
      </c>
      <c r="C39" s="8">
        <f>[2]データ!P99</f>
        <v>0</v>
      </c>
    </row>
    <row r="40" spans="2:3" ht="15" customHeight="1" thickBot="1" x14ac:dyDescent="0.5">
      <c r="B40" s="10" t="s">
        <v>107</v>
      </c>
      <c r="C40" s="8">
        <f>[2]データ!P100</f>
        <v>15</v>
      </c>
    </row>
    <row r="41" spans="2:3" ht="15" customHeight="1" thickBot="1" x14ac:dyDescent="0.5">
      <c r="B41" s="4" t="s">
        <v>108</v>
      </c>
      <c r="C41" s="3">
        <f>C31+C32-C38</f>
        <v>943789454</v>
      </c>
    </row>
  </sheetData>
  <mergeCells count="3">
    <mergeCell ref="B2:C2"/>
    <mergeCell ref="B3:C3"/>
    <mergeCell ref="B4:C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7698-1126-4AD7-AC29-1F555F9188BF}">
  <sheetPr>
    <pageSetUpPr fitToPage="1"/>
  </sheetPr>
  <dimension ref="A1:I49"/>
  <sheetViews>
    <sheetView showGridLines="0" topLeftCell="B1" zoomScaleNormal="100" workbookViewId="0">
      <selection activeCell="B1" sqref="B1"/>
    </sheetView>
  </sheetViews>
  <sheetFormatPr defaultColWidth="8.6640625" defaultRowHeight="16.5" x14ac:dyDescent="0.45"/>
  <cols>
    <col min="1" max="1" width="0.33203125" style="1" hidden="1" customWidth="1"/>
    <col min="2" max="2" width="25.5546875" style="1" customWidth="1"/>
    <col min="3" max="5" width="18.5546875" style="2" customWidth="1"/>
    <col min="6" max="6" width="1.44140625" style="1" customWidth="1"/>
    <col min="7" max="16384" width="8.6640625" style="1"/>
  </cols>
  <sheetData>
    <row r="1" spans="2:9" ht="13.35" customHeight="1" x14ac:dyDescent="0.45">
      <c r="E1" s="15" t="str">
        <f>[2]データ!$Q$2</f>
        <v>【北海道後期高齢者医療広域連合】</v>
      </c>
    </row>
    <row r="2" spans="2:9" ht="26.45" customHeight="1" x14ac:dyDescent="0.45">
      <c r="B2" s="57" t="s">
        <v>109</v>
      </c>
      <c r="C2" s="57"/>
      <c r="D2" s="57"/>
      <c r="E2" s="57"/>
    </row>
    <row r="3" spans="2:9" ht="17.649999999999999" customHeight="1" x14ac:dyDescent="0.45">
      <c r="B3" s="54" t="str">
        <f>[2]データ!$S$2</f>
        <v>自　令和06年04月01日</v>
      </c>
      <c r="C3" s="54"/>
      <c r="D3" s="54"/>
      <c r="E3" s="54"/>
    </row>
    <row r="4" spans="2:9" x14ac:dyDescent="0.45">
      <c r="B4" s="54" t="str">
        <f>[2]データ!$T$2</f>
        <v>至　令和07年03月31日</v>
      </c>
      <c r="C4" s="54"/>
      <c r="D4" s="54"/>
      <c r="E4" s="54"/>
      <c r="H4" s="56"/>
      <c r="I4" s="56"/>
    </row>
    <row r="5" spans="2:9" ht="17.25" thickBot="1" x14ac:dyDescent="0.5">
      <c r="B5" s="16" t="str">
        <f>[2]データ!$R$2</f>
        <v>会計：全体会計</v>
      </c>
      <c r="C5" s="47"/>
      <c r="D5" s="47"/>
      <c r="E5" s="15" t="str">
        <f>[2]データ!$U$2</f>
        <v>（単位：千円）</v>
      </c>
    </row>
    <row r="6" spans="2:9" ht="13.9" customHeight="1" x14ac:dyDescent="0.45">
      <c r="B6" s="58" t="s">
        <v>1</v>
      </c>
      <c r="C6" s="60" t="s">
        <v>110</v>
      </c>
      <c r="D6" s="46"/>
      <c r="E6" s="45"/>
    </row>
    <row r="7" spans="2:9" ht="13.9" customHeight="1" thickBot="1" x14ac:dyDescent="0.5">
      <c r="B7" s="59"/>
      <c r="C7" s="61"/>
      <c r="D7" s="44" t="s">
        <v>111</v>
      </c>
      <c r="E7" s="43" t="s">
        <v>112</v>
      </c>
    </row>
    <row r="8" spans="2:9" ht="16.350000000000001" customHeight="1" x14ac:dyDescent="0.45">
      <c r="B8" s="42" t="s">
        <v>113</v>
      </c>
      <c r="C8" s="41">
        <f>D8+E8</f>
        <v>48994439</v>
      </c>
      <c r="D8" s="41">
        <f>[2]データ!P101</f>
        <v>18410066</v>
      </c>
      <c r="E8" s="40">
        <f>[2]データ!P102</f>
        <v>30584373</v>
      </c>
    </row>
    <row r="9" spans="2:9" ht="16.350000000000001" customHeight="1" x14ac:dyDescent="0.45">
      <c r="B9" s="26" t="s">
        <v>114</v>
      </c>
      <c r="C9" s="28">
        <f>D9+E9</f>
        <v>-943789454</v>
      </c>
      <c r="D9" s="35"/>
      <c r="E9" s="31">
        <f>全体行政コスト計算書!C41*-1</f>
        <v>-943789454</v>
      </c>
      <c r="F9" s="19"/>
    </row>
    <row r="10" spans="2:9" ht="16.350000000000001" customHeight="1" x14ac:dyDescent="0.45">
      <c r="B10" s="26" t="s">
        <v>115</v>
      </c>
      <c r="C10" s="28">
        <f t="shared" ref="C10:C11" si="0">D10+E10</f>
        <v>936341778</v>
      </c>
      <c r="D10" s="32"/>
      <c r="E10" s="31">
        <f>SUM(E11:E12)</f>
        <v>936341778</v>
      </c>
      <c r="F10" s="19"/>
    </row>
    <row r="11" spans="2:9" ht="16.350000000000001" customHeight="1" x14ac:dyDescent="0.45">
      <c r="B11" s="26" t="s">
        <v>116</v>
      </c>
      <c r="C11" s="28">
        <f t="shared" si="0"/>
        <v>844816229</v>
      </c>
      <c r="D11" s="32"/>
      <c r="E11" s="31">
        <f>[2]データ!P108</f>
        <v>844816229</v>
      </c>
      <c r="F11" s="19"/>
    </row>
    <row r="12" spans="2:9" ht="16.350000000000001" customHeight="1" x14ac:dyDescent="0.45">
      <c r="B12" s="26" t="s">
        <v>117</v>
      </c>
      <c r="C12" s="39">
        <f>D12+E12</f>
        <v>91525549</v>
      </c>
      <c r="D12" s="32"/>
      <c r="E12" s="31">
        <f>[2]データ!P110</f>
        <v>91525549</v>
      </c>
      <c r="F12" s="19"/>
    </row>
    <row r="13" spans="2:9" ht="16.350000000000001" customHeight="1" x14ac:dyDescent="0.45">
      <c r="B13" s="38" t="s">
        <v>179</v>
      </c>
      <c r="C13" s="28">
        <f>C9+C10</f>
        <v>-7447676</v>
      </c>
      <c r="D13" s="37"/>
      <c r="E13" s="36">
        <f>E9+E10</f>
        <v>-7447676</v>
      </c>
      <c r="F13" s="19"/>
    </row>
    <row r="14" spans="2:9" ht="16.350000000000001" customHeight="1" x14ac:dyDescent="0.45">
      <c r="B14" s="26" t="s">
        <v>118</v>
      </c>
      <c r="C14" s="35"/>
      <c r="D14" s="34">
        <f>SUM(D15:D18)</f>
        <v>-586033</v>
      </c>
      <c r="E14" s="33">
        <f>SUM(E15:E18)</f>
        <v>586033</v>
      </c>
      <c r="F14" s="19"/>
    </row>
    <row r="15" spans="2:9" ht="16.350000000000001" customHeight="1" x14ac:dyDescent="0.45">
      <c r="B15" s="26" t="s">
        <v>119</v>
      </c>
      <c r="C15" s="32"/>
      <c r="D15" s="28">
        <f>[2]データ!P116</f>
        <v>3350</v>
      </c>
      <c r="E15" s="31">
        <f>[2]データ!P117</f>
        <v>-3350</v>
      </c>
      <c r="F15" s="19"/>
    </row>
    <row r="16" spans="2:9" ht="16.350000000000001" customHeight="1" x14ac:dyDescent="0.45">
      <c r="B16" s="26" t="s">
        <v>120</v>
      </c>
      <c r="C16" s="32"/>
      <c r="D16" s="28">
        <f>[2]データ!P118</f>
        <v>-49959</v>
      </c>
      <c r="E16" s="31">
        <f>[2]データ!P119</f>
        <v>49959</v>
      </c>
      <c r="F16" s="19"/>
    </row>
    <row r="17" spans="2:6" ht="16.350000000000001" customHeight="1" x14ac:dyDescent="0.45">
      <c r="B17" s="26" t="s">
        <v>121</v>
      </c>
      <c r="C17" s="32"/>
      <c r="D17" s="28">
        <f>[2]データ!P120</f>
        <v>15567337</v>
      </c>
      <c r="E17" s="31">
        <f>[2]データ!P121</f>
        <v>-15567337</v>
      </c>
      <c r="F17" s="19"/>
    </row>
    <row r="18" spans="2:6" ht="16.350000000000001" customHeight="1" x14ac:dyDescent="0.45">
      <c r="B18" s="26" t="s">
        <v>122</v>
      </c>
      <c r="C18" s="32"/>
      <c r="D18" s="28">
        <f>[2]データ!P122</f>
        <v>-16106761</v>
      </c>
      <c r="E18" s="31">
        <f>[2]データ!P123</f>
        <v>16106761</v>
      </c>
      <c r="F18" s="19"/>
    </row>
    <row r="19" spans="2:6" ht="16.350000000000001" customHeight="1" x14ac:dyDescent="0.45">
      <c r="B19" s="26" t="s">
        <v>123</v>
      </c>
      <c r="C19" s="28">
        <f>D19+E19</f>
        <v>0</v>
      </c>
      <c r="D19" s="28">
        <f>[2]データ!P124</f>
        <v>0</v>
      </c>
      <c r="E19" s="30"/>
      <c r="F19" s="19"/>
    </row>
    <row r="20" spans="2:6" ht="16.350000000000001" customHeight="1" x14ac:dyDescent="0.45">
      <c r="B20" s="26" t="s">
        <v>175</v>
      </c>
      <c r="C20" s="28">
        <f>D20+E20</f>
        <v>0</v>
      </c>
      <c r="D20" s="28">
        <f>[2]データ!P125</f>
        <v>0</v>
      </c>
      <c r="E20" s="30"/>
      <c r="F20" s="19"/>
    </row>
    <row r="21" spans="2:6" ht="16.350000000000001" customHeight="1" x14ac:dyDescent="0.45">
      <c r="B21" s="29" t="s">
        <v>176</v>
      </c>
      <c r="C21" s="28">
        <f>D21+E21</f>
        <v>0</v>
      </c>
      <c r="D21" s="28">
        <f>[2]データ!P129</f>
        <v>0</v>
      </c>
      <c r="E21" s="27">
        <f>[2]データ!P130</f>
        <v>0</v>
      </c>
      <c r="F21" s="19"/>
    </row>
    <row r="22" spans="2:6" ht="16.350000000000001" customHeight="1" thickBot="1" x14ac:dyDescent="0.5">
      <c r="B22" s="26" t="s">
        <v>177</v>
      </c>
      <c r="C22" s="25">
        <f>D22+E22</f>
        <v>-7447676</v>
      </c>
      <c r="D22" s="25">
        <f>D14+D19+D20+D21</f>
        <v>-586033</v>
      </c>
      <c r="E22" s="24">
        <f>E13+E14+E19+E20+E21</f>
        <v>-6861643</v>
      </c>
      <c r="F22" s="19"/>
    </row>
    <row r="23" spans="2:6" ht="16.350000000000001" customHeight="1" thickBot="1" x14ac:dyDescent="0.5">
      <c r="B23" s="23" t="s">
        <v>178</v>
      </c>
      <c r="C23" s="22">
        <f>D23+E23</f>
        <v>41546763</v>
      </c>
      <c r="D23" s="22">
        <f>D8+D13+D22</f>
        <v>17824033</v>
      </c>
      <c r="E23" s="21">
        <f>E8+E22</f>
        <v>23722730</v>
      </c>
      <c r="F23" s="19"/>
    </row>
    <row r="24" spans="2:6" ht="4.3499999999999996" customHeight="1" x14ac:dyDescent="0.45">
      <c r="D24" s="20"/>
      <c r="F24" s="19"/>
    </row>
    <row r="25" spans="2:6" x14ac:dyDescent="0.45">
      <c r="F25" s="19"/>
    </row>
    <row r="26" spans="2:6" x14ac:dyDescent="0.45">
      <c r="F26" s="19"/>
    </row>
    <row r="27" spans="2:6" x14ac:dyDescent="0.45">
      <c r="F27" s="19"/>
    </row>
    <row r="28" spans="2:6" x14ac:dyDescent="0.45">
      <c r="F28" s="19"/>
    </row>
    <row r="29" spans="2:6" x14ac:dyDescent="0.45">
      <c r="F29" s="19"/>
    </row>
    <row r="30" spans="2:6" x14ac:dyDescent="0.45">
      <c r="F30" s="19"/>
    </row>
    <row r="31" spans="2:6" x14ac:dyDescent="0.45">
      <c r="F31" s="19"/>
    </row>
    <row r="32" spans="2:6" x14ac:dyDescent="0.45">
      <c r="F32" s="19"/>
    </row>
    <row r="33" spans="6:6" x14ac:dyDescent="0.45">
      <c r="F33" s="19"/>
    </row>
    <row r="34" spans="6:6" x14ac:dyDescent="0.45">
      <c r="F34" s="19"/>
    </row>
    <row r="35" spans="6:6" x14ac:dyDescent="0.45">
      <c r="F35" s="19"/>
    </row>
    <row r="36" spans="6:6" x14ac:dyDescent="0.45">
      <c r="F36" s="19"/>
    </row>
    <row r="37" spans="6:6" x14ac:dyDescent="0.45">
      <c r="F37" s="19"/>
    </row>
    <row r="38" spans="6:6" x14ac:dyDescent="0.45">
      <c r="F38" s="19"/>
    </row>
    <row r="39" spans="6:6" x14ac:dyDescent="0.45">
      <c r="F39" s="19"/>
    </row>
    <row r="40" spans="6:6" x14ac:dyDescent="0.45">
      <c r="F40" s="19"/>
    </row>
    <row r="41" spans="6:6" x14ac:dyDescent="0.45">
      <c r="F41" s="19"/>
    </row>
    <row r="42" spans="6:6" x14ac:dyDescent="0.45">
      <c r="F42" s="19"/>
    </row>
    <row r="43" spans="6:6" x14ac:dyDescent="0.45">
      <c r="F43" s="19"/>
    </row>
    <row r="44" spans="6:6" x14ac:dyDescent="0.45">
      <c r="F44" s="19"/>
    </row>
    <row r="45" spans="6:6" x14ac:dyDescent="0.45">
      <c r="F45" s="19"/>
    </row>
    <row r="46" spans="6:6" x14ac:dyDescent="0.45">
      <c r="F46" s="19"/>
    </row>
    <row r="47" spans="6:6" x14ac:dyDescent="0.45">
      <c r="F47" s="19"/>
    </row>
    <row r="48" spans="6:6" x14ac:dyDescent="0.45">
      <c r="F48" s="19"/>
    </row>
    <row r="49" spans="6:6" x14ac:dyDescent="0.45">
      <c r="F49" s="19"/>
    </row>
  </sheetData>
  <mergeCells count="6">
    <mergeCell ref="B2:E2"/>
    <mergeCell ref="B3:E3"/>
    <mergeCell ref="B4:E4"/>
    <mergeCell ref="H4:I4"/>
    <mergeCell ref="B6:B7"/>
    <mergeCell ref="C6:C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276B-4470-4267-A693-4F939E33F4B1}">
  <sheetPr>
    <pageSetUpPr fitToPage="1"/>
  </sheetPr>
  <dimension ref="B1:C57"/>
  <sheetViews>
    <sheetView showGridLines="0" zoomScaleNormal="100" zoomScaleSheetLayoutView="100" workbookViewId="0">
      <selection activeCell="B1" sqref="B1"/>
    </sheetView>
  </sheetViews>
  <sheetFormatPr defaultColWidth="8.6640625" defaultRowHeight="16.5" x14ac:dyDescent="0.45"/>
  <cols>
    <col min="1" max="1" width="0.109375" style="1" customWidth="1"/>
    <col min="2" max="2" width="40.5546875" style="1" customWidth="1"/>
    <col min="3" max="3" width="25.5546875" style="2" customWidth="1"/>
    <col min="4" max="16384" width="8.6640625" style="1"/>
  </cols>
  <sheetData>
    <row r="1" spans="2:3" x14ac:dyDescent="0.45">
      <c r="C1" s="15" t="str">
        <f>[2]データ!$Q$2</f>
        <v>【北海道後期高齢者医療広域連合】</v>
      </c>
    </row>
    <row r="2" spans="2:3" ht="26.45" customHeight="1" x14ac:dyDescent="0.45">
      <c r="B2" s="52" t="s">
        <v>124</v>
      </c>
      <c r="C2" s="53"/>
    </row>
    <row r="3" spans="2:3" x14ac:dyDescent="0.45">
      <c r="B3" s="54" t="str">
        <f>[2]データ!$S$2</f>
        <v>自　令和06年04月01日</v>
      </c>
      <c r="C3" s="53"/>
    </row>
    <row r="4" spans="2:3" x14ac:dyDescent="0.45">
      <c r="B4" s="54" t="str">
        <f>[2]データ!$T$2</f>
        <v>至　令和07年03月31日</v>
      </c>
      <c r="C4" s="53"/>
    </row>
    <row r="5" spans="2:3" ht="17.25" thickBot="1" x14ac:dyDescent="0.5">
      <c r="B5" s="16" t="str">
        <f>[2]データ!$R$2</f>
        <v>会計：全体会計</v>
      </c>
      <c r="C5" s="15" t="str">
        <f>[2]データ!$U$2</f>
        <v>（単位：千円）</v>
      </c>
    </row>
    <row r="6" spans="2:3" ht="17.25" thickBot="1" x14ac:dyDescent="0.5">
      <c r="B6" s="14" t="s">
        <v>1</v>
      </c>
      <c r="C6" s="13" t="s">
        <v>2</v>
      </c>
    </row>
    <row r="7" spans="2:3" ht="14.1" customHeight="1" x14ac:dyDescent="0.45">
      <c r="B7" s="10" t="s">
        <v>125</v>
      </c>
      <c r="C7" s="8"/>
    </row>
    <row r="8" spans="2:3" ht="14.1" customHeight="1" x14ac:dyDescent="0.45">
      <c r="B8" s="10" t="s">
        <v>126</v>
      </c>
      <c r="C8" s="8">
        <f>C9+C14</f>
        <v>943419374</v>
      </c>
    </row>
    <row r="9" spans="2:3" ht="14.1" customHeight="1" x14ac:dyDescent="0.45">
      <c r="B9" s="10" t="s">
        <v>127</v>
      </c>
      <c r="C9" s="8">
        <f>SUM(C10:C13)</f>
        <v>17791947</v>
      </c>
    </row>
    <row r="10" spans="2:3" ht="14.1" customHeight="1" x14ac:dyDescent="0.45">
      <c r="B10" s="10" t="s">
        <v>128</v>
      </c>
      <c r="C10" s="8">
        <f>[2]データ!P137</f>
        <v>296808</v>
      </c>
    </row>
    <row r="11" spans="2:3" ht="14.1" customHeight="1" x14ac:dyDescent="0.45">
      <c r="B11" s="10" t="s">
        <v>129</v>
      </c>
      <c r="C11" s="8">
        <f>[2]データ!P138</f>
        <v>5910236</v>
      </c>
    </row>
    <row r="12" spans="2:3" ht="14.1" customHeight="1" x14ac:dyDescent="0.45">
      <c r="B12" s="10" t="s">
        <v>130</v>
      </c>
      <c r="C12" s="8">
        <f>[2]データ!P139</f>
        <v>0</v>
      </c>
    </row>
    <row r="13" spans="2:3" ht="14.1" customHeight="1" x14ac:dyDescent="0.45">
      <c r="B13" s="10" t="s">
        <v>131</v>
      </c>
      <c r="C13" s="8">
        <f>[2]データ!P140</f>
        <v>11584903</v>
      </c>
    </row>
    <row r="14" spans="2:3" ht="14.1" customHeight="1" x14ac:dyDescent="0.45">
      <c r="B14" s="10" t="s">
        <v>132</v>
      </c>
      <c r="C14" s="8">
        <f>SUM(C15:C18)</f>
        <v>925627427</v>
      </c>
    </row>
    <row r="15" spans="2:3" ht="14.1" customHeight="1" x14ac:dyDescent="0.45">
      <c r="B15" s="10" t="s">
        <v>133</v>
      </c>
      <c r="C15" s="8">
        <f>[2]データ!P141</f>
        <v>925627427</v>
      </c>
    </row>
    <row r="16" spans="2:3" ht="14.1" customHeight="1" x14ac:dyDescent="0.45">
      <c r="B16" s="10" t="s">
        <v>134</v>
      </c>
      <c r="C16" s="8">
        <f>[2]データ!P142</f>
        <v>0</v>
      </c>
    </row>
    <row r="17" spans="2:3" ht="14.1" customHeight="1" x14ac:dyDescent="0.45">
      <c r="B17" s="10" t="s">
        <v>135</v>
      </c>
      <c r="C17" s="8">
        <f>[2]データ!P143</f>
        <v>0</v>
      </c>
    </row>
    <row r="18" spans="2:3" ht="14.1" customHeight="1" x14ac:dyDescent="0.45">
      <c r="B18" s="10" t="s">
        <v>136</v>
      </c>
      <c r="C18" s="8">
        <f>[2]データ!P144</f>
        <v>0</v>
      </c>
    </row>
    <row r="19" spans="2:3" ht="14.1" customHeight="1" x14ac:dyDescent="0.45">
      <c r="B19" s="10" t="s">
        <v>137</v>
      </c>
      <c r="C19" s="8">
        <f>SUM(C20:C23)</f>
        <v>937232758</v>
      </c>
    </row>
    <row r="20" spans="2:3" ht="14.1" customHeight="1" x14ac:dyDescent="0.45">
      <c r="B20" s="10" t="s">
        <v>138</v>
      </c>
      <c r="C20" s="8">
        <f>[2]データ!P145</f>
        <v>844816229</v>
      </c>
    </row>
    <row r="21" spans="2:3" ht="14.1" customHeight="1" x14ac:dyDescent="0.45">
      <c r="B21" s="10" t="s">
        <v>139</v>
      </c>
      <c r="C21" s="8">
        <f>[2]データ!P146</f>
        <v>91525549</v>
      </c>
    </row>
    <row r="22" spans="2:3" ht="14.1" customHeight="1" x14ac:dyDescent="0.45">
      <c r="B22" s="10" t="s">
        <v>140</v>
      </c>
      <c r="C22" s="8">
        <f>[2]データ!P147</f>
        <v>0</v>
      </c>
    </row>
    <row r="23" spans="2:3" ht="14.1" customHeight="1" x14ac:dyDescent="0.45">
      <c r="B23" s="10" t="s">
        <v>141</v>
      </c>
      <c r="C23" s="8">
        <f>[2]データ!P148</f>
        <v>890980</v>
      </c>
    </row>
    <row r="24" spans="2:3" ht="14.1" customHeight="1" x14ac:dyDescent="0.45">
      <c r="B24" s="10" t="s">
        <v>142</v>
      </c>
      <c r="C24" s="8">
        <f>SUM(C25:C26)</f>
        <v>0</v>
      </c>
    </row>
    <row r="25" spans="2:3" ht="14.1" customHeight="1" x14ac:dyDescent="0.45">
      <c r="B25" s="10" t="s">
        <v>143</v>
      </c>
      <c r="C25" s="8">
        <f>[2]データ!P149</f>
        <v>0</v>
      </c>
    </row>
    <row r="26" spans="2:3" ht="14.1" customHeight="1" x14ac:dyDescent="0.45">
      <c r="B26" s="10" t="s">
        <v>144</v>
      </c>
      <c r="C26" s="8">
        <f>[2]データ!P150</f>
        <v>0</v>
      </c>
    </row>
    <row r="27" spans="2:3" ht="14.1" customHeight="1" x14ac:dyDescent="0.45">
      <c r="B27" s="10" t="s">
        <v>145</v>
      </c>
      <c r="C27" s="8">
        <f>[2]データ!P151</f>
        <v>0</v>
      </c>
    </row>
    <row r="28" spans="2:3" ht="14.1" customHeight="1" x14ac:dyDescent="0.45">
      <c r="B28" s="12" t="s">
        <v>146</v>
      </c>
      <c r="C28" s="11">
        <f>-C8+C19-C24+C27</f>
        <v>-6186616</v>
      </c>
    </row>
    <row r="29" spans="2:3" ht="14.1" customHeight="1" x14ac:dyDescent="0.45">
      <c r="B29" s="10" t="s">
        <v>147</v>
      </c>
      <c r="C29" s="8"/>
    </row>
    <row r="30" spans="2:3" ht="14.1" customHeight="1" x14ac:dyDescent="0.45">
      <c r="B30" s="10" t="s">
        <v>148</v>
      </c>
      <c r="C30" s="8">
        <f>SUM(C31:C35)</f>
        <v>15555228</v>
      </c>
    </row>
    <row r="31" spans="2:3" ht="14.1" customHeight="1" x14ac:dyDescent="0.45">
      <c r="B31" s="10" t="s">
        <v>180</v>
      </c>
      <c r="C31" s="8">
        <f>[2]データ!P152</f>
        <v>3350</v>
      </c>
    </row>
    <row r="32" spans="2:3" ht="14.1" customHeight="1" x14ac:dyDescent="0.45">
      <c r="B32" s="10" t="s">
        <v>149</v>
      </c>
      <c r="C32" s="8">
        <f>[2]データ!P153</f>
        <v>15551878</v>
      </c>
    </row>
    <row r="33" spans="2:3" ht="14.1" customHeight="1" x14ac:dyDescent="0.45">
      <c r="B33" s="10" t="s">
        <v>150</v>
      </c>
      <c r="C33" s="8">
        <f>[2]データ!P154</f>
        <v>0</v>
      </c>
    </row>
    <row r="34" spans="2:3" ht="14.1" customHeight="1" x14ac:dyDescent="0.45">
      <c r="B34" s="10" t="s">
        <v>151</v>
      </c>
      <c r="C34" s="8">
        <f>[2]データ!P155</f>
        <v>0</v>
      </c>
    </row>
    <row r="35" spans="2:3" ht="14.1" customHeight="1" x14ac:dyDescent="0.45">
      <c r="B35" s="10" t="s">
        <v>152</v>
      </c>
      <c r="C35" s="8">
        <f>[2]データ!P156</f>
        <v>0</v>
      </c>
    </row>
    <row r="36" spans="2:3" ht="14.1" customHeight="1" x14ac:dyDescent="0.45">
      <c r="B36" s="10" t="s">
        <v>153</v>
      </c>
      <c r="C36" s="8">
        <f>SUM(C37:C41)</f>
        <v>16075286</v>
      </c>
    </row>
    <row r="37" spans="2:3" ht="14.1" customHeight="1" x14ac:dyDescent="0.45">
      <c r="B37" s="10" t="s">
        <v>181</v>
      </c>
      <c r="C37" s="8">
        <f>[2]データ!P157</f>
        <v>0</v>
      </c>
    </row>
    <row r="38" spans="2:3" ht="14.1" customHeight="1" x14ac:dyDescent="0.45">
      <c r="B38" s="10" t="s">
        <v>154</v>
      </c>
      <c r="C38" s="8">
        <f>[2]データ!P158</f>
        <v>16075286</v>
      </c>
    </row>
    <row r="39" spans="2:3" ht="14.1" customHeight="1" x14ac:dyDescent="0.45">
      <c r="B39" s="10" t="s">
        <v>155</v>
      </c>
      <c r="C39" s="8">
        <f>[2]データ!P159</f>
        <v>0</v>
      </c>
    </row>
    <row r="40" spans="2:3" ht="14.1" customHeight="1" x14ac:dyDescent="0.45">
      <c r="B40" s="10" t="s">
        <v>156</v>
      </c>
      <c r="C40" s="8">
        <f>[2]データ!P160</f>
        <v>0</v>
      </c>
    </row>
    <row r="41" spans="2:3" ht="14.1" customHeight="1" x14ac:dyDescent="0.45">
      <c r="B41" s="10" t="s">
        <v>157</v>
      </c>
      <c r="C41" s="8">
        <f>[2]データ!P161</f>
        <v>0</v>
      </c>
    </row>
    <row r="42" spans="2:3" ht="14.1" customHeight="1" x14ac:dyDescent="0.45">
      <c r="B42" s="12" t="s">
        <v>158</v>
      </c>
      <c r="C42" s="11">
        <f>-C30+C36</f>
        <v>520058</v>
      </c>
    </row>
    <row r="43" spans="2:3" ht="14.1" customHeight="1" x14ac:dyDescent="0.45">
      <c r="B43" s="10" t="s">
        <v>159</v>
      </c>
      <c r="C43" s="8"/>
    </row>
    <row r="44" spans="2:3" ht="14.1" customHeight="1" x14ac:dyDescent="0.45">
      <c r="B44" s="10" t="s">
        <v>160</v>
      </c>
      <c r="C44" s="8">
        <f>SUM(C45:C46)</f>
        <v>0</v>
      </c>
    </row>
    <row r="45" spans="2:3" ht="14.1" customHeight="1" x14ac:dyDescent="0.45">
      <c r="B45" s="10" t="s">
        <v>161</v>
      </c>
      <c r="C45" s="8">
        <f>[2]データ!P162</f>
        <v>0</v>
      </c>
    </row>
    <row r="46" spans="2:3" ht="14.1" customHeight="1" x14ac:dyDescent="0.45">
      <c r="B46" s="10" t="s">
        <v>162</v>
      </c>
      <c r="C46" s="8">
        <f>[2]データ!P163</f>
        <v>0</v>
      </c>
    </row>
    <row r="47" spans="2:3" ht="14.1" customHeight="1" x14ac:dyDescent="0.45">
      <c r="B47" s="10" t="s">
        <v>163</v>
      </c>
      <c r="C47" s="8">
        <f>SUM(C48:C49)</f>
        <v>0</v>
      </c>
    </row>
    <row r="48" spans="2:3" ht="14.1" customHeight="1" x14ac:dyDescent="0.45">
      <c r="B48" s="10" t="s">
        <v>164</v>
      </c>
      <c r="C48" s="8">
        <f>[2]データ!P164</f>
        <v>0</v>
      </c>
    </row>
    <row r="49" spans="2:3" ht="14.1" customHeight="1" x14ac:dyDescent="0.45">
      <c r="B49" s="10" t="s">
        <v>165</v>
      </c>
      <c r="C49" s="8">
        <f>[2]データ!P165</f>
        <v>0</v>
      </c>
    </row>
    <row r="50" spans="2:3" ht="14.1" customHeight="1" x14ac:dyDescent="0.45">
      <c r="B50" s="12" t="s">
        <v>166</v>
      </c>
      <c r="C50" s="11">
        <f>-C44+C47</f>
        <v>0</v>
      </c>
    </row>
    <row r="51" spans="2:3" ht="14.1" customHeight="1" x14ac:dyDescent="0.45">
      <c r="B51" s="12" t="s">
        <v>167</v>
      </c>
      <c r="C51" s="11">
        <f>C28+C42+C50</f>
        <v>-5666558</v>
      </c>
    </row>
    <row r="52" spans="2:3" ht="14.1" customHeight="1" thickBot="1" x14ac:dyDescent="0.5">
      <c r="B52" s="49" t="s">
        <v>168</v>
      </c>
      <c r="C52" s="48">
        <f>[2]データ!P166</f>
        <v>29380844</v>
      </c>
    </row>
    <row r="53" spans="2:3" ht="14.1" customHeight="1" thickBot="1" x14ac:dyDescent="0.5">
      <c r="B53" s="4" t="s">
        <v>169</v>
      </c>
      <c r="C53" s="3">
        <f>C51+C52</f>
        <v>23714286</v>
      </c>
    </row>
    <row r="54" spans="2:3" ht="14.1" customHeight="1" x14ac:dyDescent="0.45">
      <c r="B54" s="51" t="s">
        <v>170</v>
      </c>
      <c r="C54" s="50">
        <f>[2]データ!P168</f>
        <v>10053</v>
      </c>
    </row>
    <row r="55" spans="2:3" ht="14.1" customHeight="1" x14ac:dyDescent="0.45">
      <c r="B55" s="12" t="s">
        <v>171</v>
      </c>
      <c r="C55" s="11">
        <f>[2]データ!P169</f>
        <v>-20</v>
      </c>
    </row>
    <row r="56" spans="2:3" ht="14.1" customHeight="1" thickBot="1" x14ac:dyDescent="0.5">
      <c r="B56" s="49" t="s">
        <v>172</v>
      </c>
      <c r="C56" s="48">
        <f>C54+C55</f>
        <v>10033</v>
      </c>
    </row>
    <row r="57" spans="2:3" ht="14.1" customHeight="1" thickBot="1" x14ac:dyDescent="0.5">
      <c r="B57" s="4" t="s">
        <v>173</v>
      </c>
      <c r="C57" s="3">
        <f>C53+C56</f>
        <v>23724319</v>
      </c>
    </row>
  </sheetData>
  <mergeCells count="3">
    <mergeCell ref="B2:C2"/>
    <mergeCell ref="B3:C3"/>
    <mergeCell ref="B4:C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資金収支計算書</vt:lpstr>
      <vt:lpstr>全体貸借対照表</vt:lpstr>
      <vt:lpstr>全体行政コスト計算書</vt:lpstr>
      <vt:lpstr>全体純資産変動計算書</vt:lpstr>
      <vt:lpstr>全体資金収支計算書</vt:lpstr>
      <vt:lpstr>純資産変動計算書!Print_Area</vt:lpstr>
      <vt:lpstr>全体純資産変動計算書!Print_Area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venas</dc:creator>
  <cp:lastModifiedBy>廣田　幸汰</cp:lastModifiedBy>
  <cp:lastPrinted>2023-01-18T04:53:38Z</cp:lastPrinted>
  <dcterms:created xsi:type="dcterms:W3CDTF">2020-10-06T09:51:34Z</dcterms:created>
  <dcterms:modified xsi:type="dcterms:W3CDTF">2026-03-10T01:53:51Z</dcterms:modified>
</cp:coreProperties>
</file>